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<sst xmlns="http://schemas.openxmlformats.org/spreadsheetml/2006/main" count="838" uniqueCount="228">
  <si>
    <t xml:space="preserve">к решению Совета депутатов Ивантеевского  </t>
  </si>
  <si>
    <t>Иные межбюджетные трансферты</t>
  </si>
  <si>
    <t>Наименование</t>
  </si>
  <si>
    <t>Вед</t>
  </si>
  <si>
    <t>РЗ</t>
  </si>
  <si>
    <t>Пр</t>
  </si>
  <si>
    <t>ЦСР</t>
  </si>
  <si>
    <t>ВР</t>
  </si>
  <si>
    <t xml:space="preserve">Администрация Ивантеевского сельского поселения </t>
  </si>
  <si>
    <t>00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</si>
  <si>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</si>
  <si>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</si>
  <si>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</si>
  <si>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</si>
  <si>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</si>
  <si>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</si>
  <si>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</si>
  <si>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</si>
  <si>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</si>
  <si>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</si>
  <si>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</si>
  <si>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</si>
  <si>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</si>
  <si>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</si>
  <si>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</si>
  <si>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</t>
  </si>
  <si>
    <t>04</t>
  </si>
  <si>
    <t>Расходы на обеспечение функций органов местного самоуправления</t>
  </si>
  <si>
    <t>91 2 00 02000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</si>
  <si>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</si>
  <si>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</si>
  <si>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</si>
  <si>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</si>
  <si>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</si>
  <si>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</si>
  <si>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</si>
  <si>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</si>
  <si>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</si>
  <si>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</si>
  <si>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</si>
  <si>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</si>
  <si>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</si>
  <si>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</si>
  <si>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</si>
  <si>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06</t>
  </si>
  <si>
    <t>Прочие расходы, не отнесенные к муниципальным программам Ивантеевского сельского поселения</t>
  </si>
  <si>
    <t>92 0 00 00000</t>
  </si>
  <si>
    <t>Полномочия в сфере решения вопросов местного значения</t>
  </si>
  <si>
    <t>92 9 00 00000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</si>
  <si>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</si>
  <si>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</si>
  <si>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</si>
  <si>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540</t>
  </si>
  <si>
    <t>07</t>
  </si>
  <si>
    <t>240</t>
  </si>
  <si>
    <t>Резервные фонды</t>
  </si>
  <si>
    <t>00 0 00 00000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</si>
  <si>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</si>
  <si>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</si>
  <si>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</si>
  <si>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</si>
  <si>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</si>
  <si>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Полномочия  в сфере решения вопросов местного значения</t>
  </si>
  <si>
    <t>Мероприятия по управлению  имуществом в составе муниципальной казны, его содержанию и ремонту.</t>
  </si>
  <si>
    <t>13</t>
  </si>
  <si>
    <t>92 9 00 99901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</si>
  <si>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</si>
  <si>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</si>
  <si>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Компенсация расходов сельским старостам, связанных с осуществлением ими полномочий.</t>
  </si>
  <si>
    <t>92 9 00 99902</t>
  </si>
  <si>
    <t>120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</si>
  <si>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</si>
  <si>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123</t>
  </si>
  <si>
    <t>Национальная оборона</t>
  </si>
  <si>
    <t>Мобилизационная и вневойсковая подготовка</t>
  </si>
  <si>
    <t>03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</si>
  <si>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</si>
  <si>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</si>
  <si>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</si>
  <si>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</si>
  <si>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01 0 00 00000</t>
  </si>
  <si>
    <t>Обеспечение пожарного водоснабжения</t>
  </si>
  <si>
    <t>Приобретение средств пожаротушения</t>
  </si>
  <si>
    <t>Содержание транспортного средства АРС-14</t>
  </si>
  <si>
    <t>Национальная экономика</t>
  </si>
  <si>
    <t>Дорожное хозяйство (дорожные фонды)</t>
  </si>
  <si>
    <t>09</t>
  </si>
  <si>
    <t>02 0 00 00000</t>
  </si>
  <si>
    <t>02 1 00 00000</t>
  </si>
  <si>
    <t>02 1 01 00000</t>
  </si>
  <si>
    <t>02 1 01 23999</t>
  </si>
  <si>
    <t>Подпрограмма «Обеспечение безопасности дорожного движения в Ивантеевском сельском поселении»</t>
  </si>
  <si>
    <t>02 2 00 00000</t>
  </si>
  <si>
    <t>02 2 01 23999</t>
  </si>
  <si>
    <t>02 2 02 00000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</si>
  <si>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</si>
  <si>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</si>
  <si>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</si>
  <si>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</si>
  <si>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</si>
  <si>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Другие вопросы в области национальной экономики</t>
  </si>
  <si>
    <t>03 0 00 00000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</si>
  <si>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</si>
  <si>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</si>
  <si>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</si>
  <si>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Установление границ населенных пунктов</t>
  </si>
  <si>
    <t>92 9 00 99903</t>
  </si>
  <si>
    <t>Жилищно-коммунальное хозяйство</t>
  </si>
  <si>
    <t>05</t>
  </si>
  <si>
    <t>Благоустройство</t>
  </si>
  <si>
    <t>04 0 00 00000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</si>
  <si>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</si>
  <si>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Текущий ремонт и содержание сетей уличного освещения</t>
  </si>
  <si>
    <t>05 0 00 00000</t>
  </si>
  <si>
    <t>Электроэнергия сетей уличного освещения</t>
  </si>
  <si>
    <t>Участие в организации сбора и вывоза бытовых отходов и мусора на территории поселения</t>
  </si>
  <si>
    <t>Устройство, содержание детских и спортивных площадок</t>
  </si>
  <si>
    <t>Организация ритуальных услуг и содержание мест захоронения</t>
  </si>
  <si>
    <t>Скашивание травы и  дезинсекционная обработка территории</t>
  </si>
  <si>
    <t>Озеленение</t>
  </si>
  <si>
    <t>Установка указателей с названиями улиц и номерами домов</t>
  </si>
  <si>
    <t>Образование</t>
  </si>
  <si>
    <t>Профессиональная подготовка, переподготовка и повышение квалификации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</si>
  <si>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</si>
  <si>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92 9 00 99905</t>
  </si>
  <si>
    <t>Молодежная политика</t>
  </si>
  <si>
    <t>Организация и осуществление мероприятий по работе с детьми и молодежью в поселении</t>
  </si>
  <si>
    <t>92 9 00 99904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</si>
  <si>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</si>
  <si>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</si>
  <si>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</si>
  <si>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</si>
  <si>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92 9 00 99906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</si>
  <si>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</si>
  <si>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</si>
  <si>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</si>
  <si>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  к пенсиям  муниципальных служащих</t>
  </si>
  <si>
    <t>92 9 00 31010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</si>
  <si>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</si>
  <si>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</si>
  <si>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</si>
  <si>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</si>
  <si>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</si>
  <si>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</si>
  <si>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92 9 00 99907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</si>
  <si>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</si>
  <si>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</si>
  <si>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</si>
  <si>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92 9 00 99908</t>
  </si>
  <si>
    <t>Условно-утвержденные расходы</t>
  </si>
  <si>
    <t xml:space="preserve">99 </t>
  </si>
  <si>
    <t>99</t>
  </si>
  <si>
    <t>90 0 00 00000</t>
  </si>
  <si>
    <t>92 9 00 99990</t>
  </si>
  <si>
    <t>999</t>
  </si>
  <si>
    <t>Всего расходов:</t>
  </si>
  <si>
    <t xml:space="preserve">Приложение 7 </t>
  </si>
  <si>
    <t>Ведомственная структура расходов бюджета Ивантеевского сельского поселения на 2023-2025 годы, руб.</t>
  </si>
  <si>
    <t>Муниципальная программа "Обустройство и восстановление воинских захоронений в Ивантеевском сельском поселении на 2023-2025 годы"</t>
  </si>
  <si>
    <t>06 0 00 00000</t>
  </si>
  <si>
    <t>06 0 01 23999</t>
  </si>
  <si>
    <t>06 0 01 00000</t>
  </si>
  <si>
    <t xml:space="preserve">06 0 02 00000 </t>
  </si>
  <si>
    <t>Муниципальная программа «Комплексное развитие  благоустройства территории Ивантеевского сельского поселения на 2023–2025 годы»</t>
  </si>
  <si>
    <t>05 0 01 00000</t>
  </si>
  <si>
    <t>05 0 01 23999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</si>
  <si>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</si>
  <si>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Муниципальная программа «Модернизация, ремонт 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</si>
  <si>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Реализация мероприятия  «Текущий ремонт и содержание сетей уличного освещения»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</si>
  <si>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Муниципальная программа "Совершенствование и содержание дорожного хозяйства Ивантеевского сельского поселения на 2023-2025 годы"</t>
  </si>
  <si>
    <t>02 2 01 0000</t>
  </si>
  <si>
    <t>02 2 02 71520</t>
  </si>
  <si>
    <t>Муниципальная программа «Развитие малого и среднего предпринимательства на территории Ивантеевского сельского поселения на  2023-2025 годы»</t>
  </si>
  <si>
    <t>Муниципальная программа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</si>
  <si>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«Озеленение»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</si>
  <si>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«Установка указателей с названиями улиц и номерами домов»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</si>
  <si>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«Скашивание травы и  дезинсекционная обработка территории»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</si>
  <si>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«Организация ритуальных услуг и содержание мест захоронения»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</si>
  <si>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</si>
  <si>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«Электроэнергия сетей уличного освещения» муниципальной программы «Комплексное развитие  благоустройства территории Ивантеевского сельского поселения на 2023–2025 годы»</t>
  </si>
  <si>
    <t>01 0 01 00000</t>
  </si>
  <si>
    <t>01 0 01 23999</t>
  </si>
  <si>
    <t>01 0 02 00000</t>
  </si>
  <si>
    <t>01 0 02 23999</t>
  </si>
  <si>
    <t>01 0 03 00000</t>
  </si>
  <si>
    <t>01 0 03 23999</t>
  </si>
  <si>
    <t>Реализация мероприятия «Обеспечение пожарного водоснабжения»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</si>
  <si>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«Приобретение средств пожаротушения»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</si>
  <si>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«Содержание транспортного средства АРС-14»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</si>
  <si>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03 0 01 00000</t>
  </si>
  <si>
    <t>03 0 01 23999</t>
  </si>
  <si>
    <t>04 0 01 00000</t>
  </si>
  <si>
    <t>04 0 01 23999</t>
  </si>
  <si>
    <t>04 0 02 00000</t>
  </si>
  <si>
    <t>04 0 02 23999</t>
  </si>
  <si>
    <t>05 0 02 00000</t>
  </si>
  <si>
    <t>05 0 02 23999</t>
  </si>
  <si>
    <t>05 0 03 00000</t>
  </si>
  <si>
    <t>05 0 03 23999</t>
  </si>
  <si>
    <t>05 0 04 00000</t>
  </si>
  <si>
    <t>05 0 04 23999</t>
  </si>
  <si>
    <t>05 0 05 00000</t>
  </si>
  <si>
    <t>05 0 05 23999</t>
  </si>
  <si>
    <t>05 0 06 00000</t>
  </si>
  <si>
    <t>05 0 07 00000</t>
  </si>
  <si>
    <t>05 0 07 23999</t>
  </si>
  <si>
    <t>Текущий ремонт и благоустройство воинских захоронений в Ивантеевском сельском поселении за счет средств местного бюджета</t>
  </si>
  <si>
    <t>Текущий ремонт и благоустройство воинских захоронений в Ивантеевском сельском поселении за счет субсидии из областного бюджета</t>
  </si>
  <si>
    <t>Реализация мероприятия "Текущий ремонт и благоустройство воинских захоронений в Ивантеевском сельском поселении за счет субсидии из областного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</si>
  <si>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 xml:space="preserve">                                                                                                                                                                    сельского поселения от 28.12.2022г. № 94</t>
  </si>
  <si>
    <t>Реализация мероприятия «Устройство, содержание детских и спортивных площадок» муниципальной программы «Комплексное развитие  благоустройства территории Ивантеевского сельского поселения на 2023–2025 годы»</t>
  </si>
  <si>
    <t>05 0 06 23999</t>
  </si>
  <si>
    <t>Реализация мероприятия "Текущий ремонт и благоустройство воинских захоронений в Ивантеевском сельском поселении за счет средств местного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</si>
  <si>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муниципальной программы «Развитие малого и среднего предпринимательства на территории Ивантеевского сельского поселения на  2023-2025 годы»</t>
  </si>
  <si>
    <t xml:space="preserve">06 0 02 L2990 </t>
  </si>
  <si>
    <t xml:space="preserve">Ивантеевского сельского поселения </t>
  </si>
  <si>
    <t>92 9 00 99909</t>
  </si>
  <si>
    <t>Выполнение прочих землеустроительных работ</t>
  </si>
  <si>
    <t xml:space="preserve">(в редакции решений Совета депутатов </t>
  </si>
  <si>
    <t>05 0 02 03600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</si>
  <si>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 за счет иных межбюджетных трансфертов из бюджета Валдайского муниципального района</t>
  </si>
  <si>
    <t>от 27.02.2023 № 98, 07.04.2023 № 102</t>
  </si>
  <si>
    <t>02 1 02 71520</t>
  </si>
  <si>
    <t>Содержание автодорог в надлежащем состоянии, уборка мусора, чистка снега и посыпка за счет средств местного бюджета</t>
  </si>
  <si>
    <t>Реализация мероприятия «Содержание автодорог в надлежащем состоянии, уборка мусора, чистка снега и посыпка за счет средств местного бюджета»  подпрограммы  «Обеспечение безопасности дорожного движения в Ивантеевском сельском поселении»</t>
  </si>
  <si>
    <t>от 07.07.2023 № 110, от 31.08.2023 № 120)</t>
  </si>
  <si>
    <t>Содержание автодорог в надлежащем состоянии, уборка мусора, чистка снега и посыпка за счет субсидии из областного бюджета</t>
  </si>
  <si>
    <t>Реализация мероприятия «Содержание автодорог в надлежащем состоянии, уборка мусора, чистка снега и посыпка за счет субсидии из областного бюджета»  подпрограммы  «Обеспечение безопасности дорожного движения в Ивантеевском сельском поселении»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</si>
</sst>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3" fillId="0" borderId="0" xfId="58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3" fillId="0" borderId="0" xfId="58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58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3" fillId="0" borderId="11" xfId="5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3" fontId="3" fillId="0" borderId="15" xfId="0" applyNumberFormat="1" applyFont="1" applyFill="1" applyBorder="1" applyAlignment="1">
      <alignment horizontal="center" vertical="center"/>
    </xf>
    <xf numFmtId="43" fontId="3" fillId="0" borderId="15" xfId="58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43" fontId="3" fillId="0" borderId="17" xfId="5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3" fontId="2" fillId="0" borderId="17" xfId="5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tabSelected="1" zoomScalePageLayoutView="0" workbookViewId="0" topLeftCell="A184">
      <selection activeCell="A184" sqref="A1:IV16384"/>
    </sheetView>
  </sheetViews>
  <sheetFormatPr defaultColWidth="9.140625" defaultRowHeight="15"/>
  <cols>
    <col min="1" max="1" width="57.28125" style="1" customWidth="1"/>
    <col min="2" max="2" width="5.28125" style="1" customWidth="1"/>
    <col min="3" max="3" width="5.57421875" style="1" customWidth="1"/>
    <col min="4" max="4" width="5.140625" style="1" customWidth="1"/>
    <col min="5" max="5" width="12.421875" style="1" customWidth="1"/>
    <col min="6" max="6" width="6.7109375" style="1" customWidth="1"/>
    <col min="7" max="7" width="15.28125" style="2" customWidth="1"/>
    <col min="8" max="9" width="14.7109375" style="2" customWidth="1"/>
    <col min="10" max="10" width="14.7109375" style="1" customWidth="1"/>
    <col min="11" max="11" width="19.7109375" style="1" customWidth="1"/>
    <col min="12" max="12" width="16.00390625" style="1" customWidth="1"/>
    <col min="13" max="13" width="11.28125" style="1" bestFit="1" customWidth="1"/>
    <col min="14" max="16384" width="9.140625" style="1" customWidth="1"/>
  </cols>
  <sheetData>
    <row r="1" spans="7:9" ht="13.5">
      <c r="G1" s="24"/>
      <c r="H1" s="24"/>
      <c r="I1" s="24" t="s">
        <v>156</v>
      </c>
    </row>
    <row r="2" spans="7:9" ht="13.5">
      <c r="G2" s="24"/>
      <c r="H2" s="24"/>
      <c r="I2" s="24" t="s">
        <v>0</v>
      </c>
    </row>
    <row r="3" spans="7:9" ht="13.5">
      <c r="G3" s="24"/>
      <c r="H3" s="24"/>
      <c r="I3" s="24" t="s">
        <v>209</v>
      </c>
    </row>
    <row r="4" spans="7:9" ht="16.5" customHeight="1">
      <c r="G4" s="56" t="s">
        <v>218</v>
      </c>
      <c r="H4" s="56"/>
      <c r="I4" s="56"/>
    </row>
    <row r="5" spans="7:9" ht="12.75">
      <c r="G5" s="56" t="s">
        <v>215</v>
      </c>
      <c r="H5" s="56"/>
      <c r="I5" s="56"/>
    </row>
    <row r="6" spans="7:9" ht="12.75">
      <c r="G6" s="56" t="s">
        <v>221</v>
      </c>
      <c r="H6" s="56"/>
      <c r="I6" s="56"/>
    </row>
    <row r="7" spans="7:9" ht="12.75">
      <c r="G7" s="56" t="s">
        <v>225</v>
      </c>
      <c r="H7" s="56"/>
      <c r="I7" s="56"/>
    </row>
    <row r="8" spans="5:13" ht="12.75">
      <c r="E8" s="3"/>
      <c r="K8" s="4"/>
      <c r="L8" s="4"/>
      <c r="M8" s="4"/>
    </row>
    <row r="9" spans="1:9" ht="15.75" customHeight="1">
      <c r="A9" s="45" t="s">
        <v>157</v>
      </c>
      <c r="B9" s="45"/>
      <c r="C9" s="45"/>
      <c r="D9" s="45"/>
      <c r="E9" s="45"/>
      <c r="F9" s="45"/>
      <c r="G9" s="45"/>
      <c r="H9" s="45"/>
      <c r="I9" s="45"/>
    </row>
    <row r="10" spans="1:13" ht="13.5" thickBot="1">
      <c r="A10" s="5"/>
      <c r="B10" s="5"/>
      <c r="C10" s="5"/>
      <c r="D10" s="5"/>
      <c r="E10" s="5"/>
      <c r="G10" s="6"/>
      <c r="H10" s="6"/>
      <c r="I10" s="6"/>
      <c r="K10" s="4"/>
      <c r="L10" s="4"/>
      <c r="M10" s="4"/>
    </row>
    <row r="11" spans="1:12" ht="12.75">
      <c r="A11" s="26" t="s">
        <v>2</v>
      </c>
      <c r="B11" s="27" t="s">
        <v>3</v>
      </c>
      <c r="C11" s="27" t="s">
        <v>4</v>
      </c>
      <c r="D11" s="27" t="s">
        <v>5</v>
      </c>
      <c r="E11" s="27" t="s">
        <v>6</v>
      </c>
      <c r="F11" s="27" t="s">
        <v>7</v>
      </c>
      <c r="G11" s="28">
        <v>2023</v>
      </c>
      <c r="H11" s="28">
        <v>2024</v>
      </c>
      <c r="I11" s="29">
        <v>2025</v>
      </c>
      <c r="L11" s="8"/>
    </row>
    <row r="12" spans="1:12" ht="14.25" customHeight="1">
      <c r="A12" s="46" t="s">
        <v>8</v>
      </c>
      <c r="B12" s="48">
        <v>941</v>
      </c>
      <c r="C12" s="49" t="s">
        <v>9</v>
      </c>
      <c r="D12" s="49" t="s">
        <v>9</v>
      </c>
      <c r="E12" s="49"/>
      <c r="F12" s="49"/>
      <c r="G12" s="50">
        <f>G14+G67+G78+G95+G130+G173+G186+G203+G210+G217</f>
        <v>10044976.540000001</v>
      </c>
      <c r="H12" s="50">
        <f>H14+H67+H78+H95+H130+H173+H186+H203+H210+H217+H225</f>
        <v>7388462</v>
      </c>
      <c r="I12" s="58">
        <f>I14+I67+I78+I95+I130+I173+I186+I203+I210+I217+I225</f>
        <v>7593893</v>
      </c>
      <c r="J12" s="43"/>
      <c r="L12" s="4"/>
    </row>
    <row r="13" spans="1:12" ht="12.75">
      <c r="A13" s="47"/>
      <c r="B13" s="48"/>
      <c r="C13" s="49"/>
      <c r="D13" s="49"/>
      <c r="E13" s="49"/>
      <c r="F13" s="49"/>
      <c r="G13" s="51"/>
      <c r="H13" s="51"/>
      <c r="I13" s="59"/>
      <c r="J13" s="44"/>
      <c r="L13" s="4"/>
    </row>
    <row r="14" spans="1:9" ht="12.75">
      <c r="A14" s="31" t="s">
        <v>10</v>
      </c>
      <c r="B14" s="7">
        <v>941</v>
      </c>
      <c r="C14" s="9" t="s">
        <v>11</v>
      </c>
      <c r="D14" s="9" t="s">
        <v>9</v>
      </c>
      <c r="E14" s="9"/>
      <c r="F14" s="9"/>
      <c r="G14" s="10">
        <f>G15+G22+G44+G48+G53</f>
        <v>4344730</v>
      </c>
      <c r="H14" s="10">
        <f>H15+H22+H44+H48+H53</f>
        <v>4065390</v>
      </c>
      <c r="I14" s="30">
        <f>I15+I22+I44+I48+I53</f>
        <v>4064590</v>
      </c>
    </row>
    <row r="15" spans="1:9" ht="16.5" customHeight="1">
      <c r="A15" s="32" t="s">
        <v>12</v>
      </c>
      <c r="B15" s="12">
        <v>941</v>
      </c>
      <c r="C15" s="13" t="s">
        <v>11</v>
      </c>
      <c r="D15" s="13" t="s">
        <v>13</v>
      </c>
      <c r="E15" s="13"/>
      <c r="F15" s="13"/>
      <c r="G15" s="14">
        <f aca="true" t="shared" si="0" ref="G15:I17">G16</f>
        <v>786200</v>
      </c>
      <c r="H15" s="14">
        <f t="shared" si="0"/>
        <v>786200</v>
      </c>
      <c r="I15" s="33">
        <f t="shared" si="0"/>
        <v>786200</v>
      </c>
    </row>
    <row r="16" spans="1:9" ht="40.5" customHeight="1">
      <c r="A16" s="32" t="s">
        <v>14</v>
      </c>
      <c r="B16" s="12">
        <v>941</v>
      </c>
      <c r="C16" s="13" t="s">
        <v>11</v>
      </c>
      <c r="D16" s="13" t="s">
        <v>13</v>
      </c>
      <c r="E16" s="13" t="s">
        <v>15</v>
      </c>
      <c r="F16" s="13"/>
      <c r="G16" s="14">
        <f>G17</f>
        <v>786200</v>
      </c>
      <c r="H16" s="14">
        <f t="shared" si="0"/>
        <v>786200</v>
      </c>
      <c r="I16" s="33">
        <f t="shared" si="0"/>
        <v>786200</v>
      </c>
    </row>
    <row r="17" spans="1:9" ht="12.75">
      <c r="A17" s="32" t="s">
        <v>16</v>
      </c>
      <c r="B17" s="12">
        <v>941</v>
      </c>
      <c r="C17" s="13" t="s">
        <v>11</v>
      </c>
      <c r="D17" s="13" t="s">
        <v>13</v>
      </c>
      <c r="E17" s="13" t="s">
        <v>17</v>
      </c>
      <c r="F17" s="13"/>
      <c r="G17" s="14">
        <f t="shared" si="0"/>
        <v>786200</v>
      </c>
      <c r="H17" s="14">
        <f t="shared" si="0"/>
        <v>786200</v>
      </c>
      <c r="I17" s="33">
        <f t="shared" si="0"/>
        <v>786200</v>
      </c>
    </row>
    <row r="18" spans="1:12" ht="26.25">
      <c r="A18" s="32" t="s">
        <v>18</v>
      </c>
      <c r="B18" s="12">
        <v>941</v>
      </c>
      <c r="C18" s="13" t="s">
        <v>11</v>
      </c>
      <c r="D18" s="13" t="s">
        <v>13</v>
      </c>
      <c r="E18" s="13" t="s">
        <v>17</v>
      </c>
      <c r="F18" s="13">
        <v>120</v>
      </c>
      <c r="G18" s="15">
        <f>G19+G20+G21</f>
        <v>786200</v>
      </c>
      <c r="H18" s="15">
        <f>H19+H20+H21</f>
        <v>786200</v>
      </c>
      <c r="I18" s="34">
        <f>I19+I20+I21</f>
        <v>786200</v>
      </c>
      <c r="L18" s="4"/>
    </row>
    <row r="19" spans="1:9" ht="12.75">
      <c r="A19" s="32" t="s">
        <v>19</v>
      </c>
      <c r="B19" s="12">
        <v>941</v>
      </c>
      <c r="C19" s="13" t="s">
        <v>11</v>
      </c>
      <c r="D19" s="13" t="s">
        <v>13</v>
      </c>
      <c r="E19" s="13" t="s">
        <v>17</v>
      </c>
      <c r="F19" s="13" t="s">
        <v>20</v>
      </c>
      <c r="G19" s="15">
        <v>573100</v>
      </c>
      <c r="H19" s="15">
        <v>573100</v>
      </c>
      <c r="I19" s="34">
        <v>573100</v>
      </c>
    </row>
    <row r="20" spans="1:9" ht="26.25">
      <c r="A20" s="32" t="s">
        <v>21</v>
      </c>
      <c r="B20" s="12">
        <v>941</v>
      </c>
      <c r="C20" s="13" t="s">
        <v>11</v>
      </c>
      <c r="D20" s="13" t="s">
        <v>13</v>
      </c>
      <c r="E20" s="13" t="s">
        <v>17</v>
      </c>
      <c r="F20" s="13" t="s">
        <v>22</v>
      </c>
      <c r="G20" s="15">
        <v>40000</v>
      </c>
      <c r="H20" s="15">
        <v>40000</v>
      </c>
      <c r="I20" s="34">
        <v>40000</v>
      </c>
    </row>
    <row r="21" spans="1:9" ht="39">
      <c r="A21" s="32" t="s">
        <v>23</v>
      </c>
      <c r="B21" s="12">
        <v>941</v>
      </c>
      <c r="C21" s="13" t="s">
        <v>11</v>
      </c>
      <c r="D21" s="13" t="s">
        <v>13</v>
      </c>
      <c r="E21" s="13" t="s">
        <v>17</v>
      </c>
      <c r="F21" s="13" t="s">
        <v>24</v>
      </c>
      <c r="G21" s="15">
        <v>173100</v>
      </c>
      <c r="H21" s="15">
        <v>173100</v>
      </c>
      <c r="I21" s="34">
        <v>173100</v>
      </c>
    </row>
    <row r="22" spans="1:9" ht="12.75">
      <c r="A22" s="32" t="s">
        <v>25</v>
      </c>
      <c r="B22" s="12">
        <v>941</v>
      </c>
      <c r="C22" s="13" t="s">
        <v>11</v>
      </c>
      <c r="D22" s="13" t="s">
        <v>26</v>
      </c>
      <c r="E22" s="13"/>
      <c r="F22" s="13"/>
      <c r="G22" s="14">
        <f>G23</f>
        <v>3407520</v>
      </c>
      <c r="H22" s="14">
        <f>H23</f>
        <v>3149080</v>
      </c>
      <c r="I22" s="33">
        <f>I23</f>
        <v>3148280</v>
      </c>
    </row>
    <row r="23" spans="1:11" ht="39">
      <c r="A23" s="32" t="s">
        <v>14</v>
      </c>
      <c r="B23" s="12">
        <v>941</v>
      </c>
      <c r="C23" s="13" t="s">
        <v>11</v>
      </c>
      <c r="D23" s="13" t="s">
        <v>26</v>
      </c>
      <c r="E23" s="13" t="s">
        <v>15</v>
      </c>
      <c r="F23" s="13"/>
      <c r="G23" s="14">
        <f>G24+G37</f>
        <v>3407520</v>
      </c>
      <c r="H23" s="14">
        <f>H24+H37</f>
        <v>3149080</v>
      </c>
      <c r="I23" s="33">
        <f>I24+I37</f>
        <v>3148280</v>
      </c>
      <c r="K23" s="8"/>
    </row>
    <row r="24" spans="1:11" ht="12.75">
      <c r="A24" s="32" t="s">
        <v>27</v>
      </c>
      <c r="B24" s="12">
        <v>941</v>
      </c>
      <c r="C24" s="13" t="s">
        <v>11</v>
      </c>
      <c r="D24" s="13" t="s">
        <v>26</v>
      </c>
      <c r="E24" s="13" t="s">
        <v>28</v>
      </c>
      <c r="F24" s="13"/>
      <c r="G24" s="14">
        <f>G25+G29+G34</f>
        <v>3190490</v>
      </c>
      <c r="H24" s="14">
        <f>H25+H29+H34</f>
        <v>2932050</v>
      </c>
      <c r="I24" s="33">
        <f>I25+I29+I34</f>
        <v>2931250</v>
      </c>
      <c r="K24" s="4"/>
    </row>
    <row r="25" spans="1:9" ht="26.25">
      <c r="A25" s="32" t="s">
        <v>18</v>
      </c>
      <c r="B25" s="12">
        <v>941</v>
      </c>
      <c r="C25" s="13" t="s">
        <v>11</v>
      </c>
      <c r="D25" s="13" t="s">
        <v>26</v>
      </c>
      <c r="E25" s="13" t="s">
        <v>28</v>
      </c>
      <c r="F25" s="13">
        <v>120</v>
      </c>
      <c r="G25" s="15">
        <f>G26+G27+G28</f>
        <v>2465200</v>
      </c>
      <c r="H25" s="15">
        <f>H26+H27+H28</f>
        <v>2505200</v>
      </c>
      <c r="I25" s="34">
        <f>I26+I27+I28</f>
        <v>2505200</v>
      </c>
    </row>
    <row r="26" spans="1:9" ht="12.75">
      <c r="A26" s="32" t="s">
        <v>19</v>
      </c>
      <c r="B26" s="12">
        <v>941</v>
      </c>
      <c r="C26" s="13" t="s">
        <v>11</v>
      </c>
      <c r="D26" s="13" t="s">
        <v>26</v>
      </c>
      <c r="E26" s="13" t="s">
        <v>28</v>
      </c>
      <c r="F26" s="13" t="s">
        <v>20</v>
      </c>
      <c r="G26" s="15">
        <v>1830000</v>
      </c>
      <c r="H26" s="15">
        <v>1830000</v>
      </c>
      <c r="I26" s="34">
        <v>1830000</v>
      </c>
    </row>
    <row r="27" spans="1:9" ht="26.25">
      <c r="A27" s="32" t="s">
        <v>21</v>
      </c>
      <c r="B27" s="12">
        <v>941</v>
      </c>
      <c r="C27" s="13" t="s">
        <v>11</v>
      </c>
      <c r="D27" s="13" t="s">
        <v>26</v>
      </c>
      <c r="E27" s="13" t="s">
        <v>28</v>
      </c>
      <c r="F27" s="13" t="s">
        <v>22</v>
      </c>
      <c r="G27" s="15">
        <f>40000+40000+24000+20000+1000+6000-40000</f>
        <v>91000</v>
      </c>
      <c r="H27" s="15">
        <v>131000</v>
      </c>
      <c r="I27" s="34">
        <v>131000</v>
      </c>
    </row>
    <row r="28" spans="1:9" ht="39">
      <c r="A28" s="32" t="s">
        <v>23</v>
      </c>
      <c r="B28" s="12">
        <v>941</v>
      </c>
      <c r="C28" s="13" t="s">
        <v>11</v>
      </c>
      <c r="D28" s="13" t="s">
        <v>26</v>
      </c>
      <c r="E28" s="13" t="s">
        <v>28</v>
      </c>
      <c r="F28" s="13" t="s">
        <v>24</v>
      </c>
      <c r="G28" s="15">
        <v>544200</v>
      </c>
      <c r="H28" s="15">
        <v>544200</v>
      </c>
      <c r="I28" s="34">
        <v>544200</v>
      </c>
    </row>
    <row r="29" spans="1:9" ht="26.25">
      <c r="A29" s="32" t="s">
        <v>29</v>
      </c>
      <c r="B29" s="12">
        <v>941</v>
      </c>
      <c r="C29" s="13" t="s">
        <v>11</v>
      </c>
      <c r="D29" s="13" t="s">
        <v>26</v>
      </c>
      <c r="E29" s="13" t="s">
        <v>28</v>
      </c>
      <c r="F29" s="13">
        <v>240</v>
      </c>
      <c r="G29" s="15">
        <f>G31+G32+G33</f>
        <v>713590</v>
      </c>
      <c r="H29" s="15">
        <f>H31+H32+H33</f>
        <v>418200</v>
      </c>
      <c r="I29" s="34">
        <f>I31+I32+I33</f>
        <v>417400</v>
      </c>
    </row>
    <row r="30" spans="1:9" ht="12.75" customHeight="1" hidden="1">
      <c r="A30" s="32"/>
      <c r="B30" s="12"/>
      <c r="C30" s="13"/>
      <c r="D30" s="16"/>
      <c r="E30" s="13"/>
      <c r="F30" s="13"/>
      <c r="G30" s="17"/>
      <c r="H30" s="17"/>
      <c r="I30" s="35"/>
    </row>
    <row r="31" spans="1:10" ht="30.75" customHeight="1">
      <c r="A31" s="32" t="s">
        <v>30</v>
      </c>
      <c r="B31" s="12">
        <v>941</v>
      </c>
      <c r="C31" s="13" t="s">
        <v>11</v>
      </c>
      <c r="D31" s="13" t="s">
        <v>26</v>
      </c>
      <c r="E31" s="13" t="s">
        <v>28</v>
      </c>
      <c r="F31" s="13" t="s">
        <v>31</v>
      </c>
      <c r="G31" s="15">
        <f>120000+30000</f>
        <v>150000</v>
      </c>
      <c r="H31" s="15">
        <f>151000-21000+34000-50000-54000</f>
        <v>60000</v>
      </c>
      <c r="I31" s="34">
        <f>151000-9000+34000-50000</f>
        <v>126000</v>
      </c>
      <c r="J31" s="8"/>
    </row>
    <row r="32" spans="1:9" ht="12.75" customHeight="1">
      <c r="A32" s="32" t="s">
        <v>32</v>
      </c>
      <c r="B32" s="12">
        <v>941</v>
      </c>
      <c r="C32" s="13" t="s">
        <v>11</v>
      </c>
      <c r="D32" s="13" t="s">
        <v>26</v>
      </c>
      <c r="E32" s="13" t="s">
        <v>28</v>
      </c>
      <c r="F32" s="13" t="s">
        <v>33</v>
      </c>
      <c r="G32" s="15">
        <f>150590-14000+23000</f>
        <v>159590</v>
      </c>
      <c r="H32" s="15">
        <f>29397+50000+3</f>
        <v>79400</v>
      </c>
      <c r="I32" s="34">
        <f>35597+3</f>
        <v>35600</v>
      </c>
    </row>
    <row r="33" spans="1:9" ht="12.75" customHeight="1">
      <c r="A33" s="32" t="s">
        <v>34</v>
      </c>
      <c r="B33" s="12">
        <v>941</v>
      </c>
      <c r="C33" s="13" t="s">
        <v>11</v>
      </c>
      <c r="D33" s="13" t="s">
        <v>26</v>
      </c>
      <c r="E33" s="13" t="s">
        <v>28</v>
      </c>
      <c r="F33" s="13" t="s">
        <v>35</v>
      </c>
      <c r="G33" s="15">
        <f>388000+12000+4000</f>
        <v>404000</v>
      </c>
      <c r="H33" s="15">
        <f>128800+150000</f>
        <v>278800</v>
      </c>
      <c r="I33" s="34">
        <f>135800+120000</f>
        <v>255800</v>
      </c>
    </row>
    <row r="34" spans="1:9" ht="12.75">
      <c r="A34" s="32" t="s">
        <v>36</v>
      </c>
      <c r="B34" s="12">
        <v>941</v>
      </c>
      <c r="C34" s="13" t="s">
        <v>11</v>
      </c>
      <c r="D34" s="13" t="s">
        <v>26</v>
      </c>
      <c r="E34" s="13" t="s">
        <v>28</v>
      </c>
      <c r="F34" s="13">
        <v>850</v>
      </c>
      <c r="G34" s="15">
        <f>G35+G36</f>
        <v>11700</v>
      </c>
      <c r="H34" s="15">
        <f>H35+H36</f>
        <v>8650</v>
      </c>
      <c r="I34" s="34">
        <f>I35+I36</f>
        <v>8650</v>
      </c>
    </row>
    <row r="35" spans="1:9" ht="12.75">
      <c r="A35" s="32" t="s">
        <v>37</v>
      </c>
      <c r="B35" s="12">
        <v>941</v>
      </c>
      <c r="C35" s="13" t="s">
        <v>11</v>
      </c>
      <c r="D35" s="13" t="s">
        <v>26</v>
      </c>
      <c r="E35" s="13" t="s">
        <v>28</v>
      </c>
      <c r="F35" s="13" t="s">
        <v>38</v>
      </c>
      <c r="G35" s="15">
        <f>2650+50</f>
        <v>2700</v>
      </c>
      <c r="H35" s="15">
        <v>2650</v>
      </c>
      <c r="I35" s="34">
        <v>2650</v>
      </c>
    </row>
    <row r="36" spans="1:9" ht="12.75">
      <c r="A36" s="32" t="s">
        <v>39</v>
      </c>
      <c r="B36" s="12">
        <v>941</v>
      </c>
      <c r="C36" s="13" t="s">
        <v>11</v>
      </c>
      <c r="D36" s="13" t="s">
        <v>26</v>
      </c>
      <c r="E36" s="13" t="s">
        <v>28</v>
      </c>
      <c r="F36" s="13" t="s">
        <v>40</v>
      </c>
      <c r="G36" s="15">
        <f>6000+1000+2000</f>
        <v>9000</v>
      </c>
      <c r="H36" s="15">
        <f>5997+3</f>
        <v>6000</v>
      </c>
      <c r="I36" s="34">
        <v>6000</v>
      </c>
    </row>
    <row r="37" spans="1:9" ht="26.25">
      <c r="A37" s="32" t="s">
        <v>41</v>
      </c>
      <c r="B37" s="12">
        <v>941</v>
      </c>
      <c r="C37" s="13" t="s">
        <v>11</v>
      </c>
      <c r="D37" s="13" t="s">
        <v>26</v>
      </c>
      <c r="E37" s="13" t="s">
        <v>42</v>
      </c>
      <c r="F37" s="13"/>
      <c r="G37" s="15">
        <f>G38</f>
        <v>217030</v>
      </c>
      <c r="H37" s="15">
        <f>H38</f>
        <v>217030</v>
      </c>
      <c r="I37" s="34">
        <f>I38</f>
        <v>217030</v>
      </c>
    </row>
    <row r="38" spans="1:9" ht="26.25">
      <c r="A38" s="32" t="s">
        <v>18</v>
      </c>
      <c r="B38" s="12">
        <v>941</v>
      </c>
      <c r="C38" s="13" t="s">
        <v>11</v>
      </c>
      <c r="D38" s="13" t="s">
        <v>26</v>
      </c>
      <c r="E38" s="13" t="s">
        <v>42</v>
      </c>
      <c r="F38" s="13">
        <v>120</v>
      </c>
      <c r="G38" s="15">
        <f>G39+G40+G41</f>
        <v>217030</v>
      </c>
      <c r="H38" s="15">
        <f>H39+H40+H41</f>
        <v>217030</v>
      </c>
      <c r="I38" s="34">
        <f>I39+I40+I41</f>
        <v>217030</v>
      </c>
    </row>
    <row r="39" spans="1:9" ht="12.75">
      <c r="A39" s="32" t="s">
        <v>19</v>
      </c>
      <c r="B39" s="12">
        <v>941</v>
      </c>
      <c r="C39" s="13" t="s">
        <v>11</v>
      </c>
      <c r="D39" s="13" t="s">
        <v>26</v>
      </c>
      <c r="E39" s="13" t="s">
        <v>42</v>
      </c>
      <c r="F39" s="13" t="s">
        <v>20</v>
      </c>
      <c r="G39" s="15">
        <v>154400</v>
      </c>
      <c r="H39" s="15">
        <v>154400</v>
      </c>
      <c r="I39" s="34">
        <v>154400</v>
      </c>
    </row>
    <row r="40" spans="1:9" ht="26.25">
      <c r="A40" s="32" t="s">
        <v>21</v>
      </c>
      <c r="B40" s="12">
        <v>941</v>
      </c>
      <c r="C40" s="13" t="s">
        <v>11</v>
      </c>
      <c r="D40" s="13" t="s">
        <v>26</v>
      </c>
      <c r="E40" s="13" t="s">
        <v>42</v>
      </c>
      <c r="F40" s="13" t="s">
        <v>22</v>
      </c>
      <c r="G40" s="15">
        <v>16000</v>
      </c>
      <c r="H40" s="15">
        <v>16000</v>
      </c>
      <c r="I40" s="34">
        <v>16000</v>
      </c>
    </row>
    <row r="41" spans="1:9" ht="39">
      <c r="A41" s="32" t="s">
        <v>23</v>
      </c>
      <c r="B41" s="12">
        <v>941</v>
      </c>
      <c r="C41" s="13" t="s">
        <v>11</v>
      </c>
      <c r="D41" s="13" t="s">
        <v>26</v>
      </c>
      <c r="E41" s="13" t="s">
        <v>42</v>
      </c>
      <c r="F41" s="13" t="s">
        <v>24</v>
      </c>
      <c r="G41" s="15">
        <v>46630</v>
      </c>
      <c r="H41" s="15">
        <v>46630</v>
      </c>
      <c r="I41" s="34">
        <v>46630</v>
      </c>
    </row>
    <row r="42" spans="1:9" ht="26.25">
      <c r="A42" s="32" t="s">
        <v>43</v>
      </c>
      <c r="B42" s="12">
        <v>941</v>
      </c>
      <c r="C42" s="13" t="s">
        <v>11</v>
      </c>
      <c r="D42" s="13" t="s">
        <v>44</v>
      </c>
      <c r="E42" s="13"/>
      <c r="F42" s="13"/>
      <c r="G42" s="15">
        <f aca="true" t="shared" si="1" ref="G42:I46">G43</f>
        <v>26010</v>
      </c>
      <c r="H42" s="15">
        <f t="shared" si="1"/>
        <v>26010</v>
      </c>
      <c r="I42" s="34">
        <f t="shared" si="1"/>
        <v>26010</v>
      </c>
    </row>
    <row r="43" spans="1:9" ht="26.25">
      <c r="A43" s="32" t="s">
        <v>45</v>
      </c>
      <c r="B43" s="12">
        <v>941</v>
      </c>
      <c r="C43" s="13" t="s">
        <v>11</v>
      </c>
      <c r="D43" s="13" t="s">
        <v>44</v>
      </c>
      <c r="E43" s="13" t="s">
        <v>46</v>
      </c>
      <c r="F43" s="13"/>
      <c r="G43" s="15">
        <f t="shared" si="1"/>
        <v>26010</v>
      </c>
      <c r="H43" s="15">
        <f t="shared" si="1"/>
        <v>26010</v>
      </c>
      <c r="I43" s="34">
        <f t="shared" si="1"/>
        <v>26010</v>
      </c>
    </row>
    <row r="44" spans="1:9" ht="12.75">
      <c r="A44" s="32" t="s">
        <v>47</v>
      </c>
      <c r="B44" s="12">
        <v>941</v>
      </c>
      <c r="C44" s="13" t="s">
        <v>11</v>
      </c>
      <c r="D44" s="13" t="s">
        <v>44</v>
      </c>
      <c r="E44" s="13" t="s">
        <v>48</v>
      </c>
      <c r="F44" s="13"/>
      <c r="G44" s="15">
        <f t="shared" si="1"/>
        <v>26010</v>
      </c>
      <c r="H44" s="15">
        <f t="shared" si="1"/>
        <v>26010</v>
      </c>
      <c r="I44" s="34">
        <f t="shared" si="1"/>
        <v>26010</v>
      </c>
    </row>
    <row r="45" spans="1:9" ht="52.5" customHeight="1">
      <c r="A45" s="32" t="s">
        <v>49</v>
      </c>
      <c r="B45" s="12">
        <v>941</v>
      </c>
      <c r="C45" s="13" t="s">
        <v>11</v>
      </c>
      <c r="D45" s="13" t="s">
        <v>44</v>
      </c>
      <c r="E45" s="13" t="s">
        <v>50</v>
      </c>
      <c r="F45" s="13"/>
      <c r="G45" s="15">
        <f t="shared" si="1"/>
        <v>26010</v>
      </c>
      <c r="H45" s="15">
        <f t="shared" si="1"/>
        <v>26010</v>
      </c>
      <c r="I45" s="34">
        <f t="shared" si="1"/>
        <v>26010</v>
      </c>
    </row>
    <row r="46" spans="1:9" ht="12.75">
      <c r="A46" s="32" t="s">
        <v>51</v>
      </c>
      <c r="B46" s="12">
        <v>941</v>
      </c>
      <c r="C46" s="13" t="s">
        <v>11</v>
      </c>
      <c r="D46" s="13" t="s">
        <v>44</v>
      </c>
      <c r="E46" s="13" t="s">
        <v>50</v>
      </c>
      <c r="F46" s="13">
        <v>500</v>
      </c>
      <c r="G46" s="15">
        <f>G47</f>
        <v>26010</v>
      </c>
      <c r="H46" s="15">
        <f t="shared" si="1"/>
        <v>26010</v>
      </c>
      <c r="I46" s="34">
        <f t="shared" si="1"/>
        <v>26010</v>
      </c>
    </row>
    <row r="47" spans="1:9" ht="12.75">
      <c r="A47" s="32" t="s">
        <v>1</v>
      </c>
      <c r="B47" s="12">
        <v>941</v>
      </c>
      <c r="C47" s="13" t="s">
        <v>11</v>
      </c>
      <c r="D47" s="13" t="s">
        <v>44</v>
      </c>
      <c r="E47" s="13" t="s">
        <v>50</v>
      </c>
      <c r="F47" s="13" t="s">
        <v>52</v>
      </c>
      <c r="G47" s="15">
        <v>26010</v>
      </c>
      <c r="H47" s="15">
        <v>26010</v>
      </c>
      <c r="I47" s="34">
        <v>26010</v>
      </c>
    </row>
    <row r="48" spans="1:9" ht="12.75">
      <c r="A48" s="32" t="s">
        <v>55</v>
      </c>
      <c r="B48" s="12">
        <v>941</v>
      </c>
      <c r="C48" s="13" t="s">
        <v>11</v>
      </c>
      <c r="D48" s="13">
        <v>11</v>
      </c>
      <c r="E48" s="13" t="s">
        <v>56</v>
      </c>
      <c r="F48" s="13"/>
      <c r="G48" s="15">
        <f aca="true" t="shared" si="2" ref="G48:I51">G49</f>
        <v>3000</v>
      </c>
      <c r="H48" s="15">
        <f t="shared" si="2"/>
        <v>3000</v>
      </c>
      <c r="I48" s="34">
        <f t="shared" si="2"/>
        <v>3000</v>
      </c>
    </row>
    <row r="49" spans="1:9" ht="26.25">
      <c r="A49" s="32" t="s">
        <v>45</v>
      </c>
      <c r="B49" s="12">
        <v>941</v>
      </c>
      <c r="C49" s="13" t="s">
        <v>11</v>
      </c>
      <c r="D49" s="13">
        <v>11</v>
      </c>
      <c r="E49" s="13" t="s">
        <v>46</v>
      </c>
      <c r="F49" s="13"/>
      <c r="G49" s="15">
        <f t="shared" si="2"/>
        <v>3000</v>
      </c>
      <c r="H49" s="15">
        <f t="shared" si="2"/>
        <v>3000</v>
      </c>
      <c r="I49" s="34">
        <f t="shared" si="2"/>
        <v>3000</v>
      </c>
    </row>
    <row r="50" spans="1:9" ht="12.75">
      <c r="A50" s="32" t="s">
        <v>47</v>
      </c>
      <c r="B50" s="12">
        <v>941</v>
      </c>
      <c r="C50" s="13" t="s">
        <v>11</v>
      </c>
      <c r="D50" s="13">
        <v>11</v>
      </c>
      <c r="E50" s="13" t="s">
        <v>48</v>
      </c>
      <c r="F50" s="13"/>
      <c r="G50" s="15">
        <f t="shared" si="2"/>
        <v>3000</v>
      </c>
      <c r="H50" s="15">
        <f t="shared" si="2"/>
        <v>3000</v>
      </c>
      <c r="I50" s="34">
        <f t="shared" si="2"/>
        <v>3000</v>
      </c>
    </row>
    <row r="51" spans="1:9" ht="26.25">
      <c r="A51" s="32" t="s">
        <v>57</v>
      </c>
      <c r="B51" s="12">
        <v>941</v>
      </c>
      <c r="C51" s="13" t="s">
        <v>11</v>
      </c>
      <c r="D51" s="13">
        <v>11</v>
      </c>
      <c r="E51" s="13" t="s">
        <v>58</v>
      </c>
      <c r="F51" s="13"/>
      <c r="G51" s="15">
        <f t="shared" si="2"/>
        <v>3000</v>
      </c>
      <c r="H51" s="15">
        <f t="shared" si="2"/>
        <v>3000</v>
      </c>
      <c r="I51" s="34">
        <f t="shared" si="2"/>
        <v>3000</v>
      </c>
    </row>
    <row r="52" spans="1:9" ht="12.75">
      <c r="A52" s="32" t="s">
        <v>59</v>
      </c>
      <c r="B52" s="12">
        <v>941</v>
      </c>
      <c r="C52" s="13" t="s">
        <v>11</v>
      </c>
      <c r="D52" s="13">
        <v>11</v>
      </c>
      <c r="E52" s="13" t="s">
        <v>60</v>
      </c>
      <c r="F52" s="13">
        <v>870</v>
      </c>
      <c r="G52" s="15">
        <v>3000</v>
      </c>
      <c r="H52" s="15">
        <v>3000</v>
      </c>
      <c r="I52" s="34">
        <v>3000</v>
      </c>
    </row>
    <row r="53" spans="1:9" ht="12.75">
      <c r="A53" s="31" t="s">
        <v>61</v>
      </c>
      <c r="B53" s="7">
        <v>941</v>
      </c>
      <c r="C53" s="9" t="s">
        <v>11</v>
      </c>
      <c r="D53" s="9">
        <v>13</v>
      </c>
      <c r="E53" s="9"/>
      <c r="F53" s="9"/>
      <c r="G53" s="10">
        <f>G54+G59+G64</f>
        <v>122000</v>
      </c>
      <c r="H53" s="10">
        <f>H54+H59+H64</f>
        <v>101100</v>
      </c>
      <c r="I53" s="30">
        <f>I54+I59+I64</f>
        <v>101100</v>
      </c>
    </row>
    <row r="54" spans="1:9" ht="26.25">
      <c r="A54" s="32" t="s">
        <v>45</v>
      </c>
      <c r="B54" s="12">
        <v>941</v>
      </c>
      <c r="C54" s="13" t="s">
        <v>11</v>
      </c>
      <c r="D54" s="13">
        <v>13</v>
      </c>
      <c r="E54" s="13" t="s">
        <v>46</v>
      </c>
      <c r="F54" s="13"/>
      <c r="G54" s="14">
        <f aca="true" t="shared" si="3" ref="G54:I57">G55</f>
        <v>61500</v>
      </c>
      <c r="H54" s="14">
        <f t="shared" si="3"/>
        <v>40600</v>
      </c>
      <c r="I54" s="33">
        <f t="shared" si="3"/>
        <v>40600</v>
      </c>
    </row>
    <row r="55" spans="1:9" ht="12.75">
      <c r="A55" s="32" t="s">
        <v>62</v>
      </c>
      <c r="B55" s="12">
        <v>941</v>
      </c>
      <c r="C55" s="13" t="s">
        <v>11</v>
      </c>
      <c r="D55" s="13">
        <v>13</v>
      </c>
      <c r="E55" s="13" t="s">
        <v>48</v>
      </c>
      <c r="F55" s="13"/>
      <c r="G55" s="14">
        <f t="shared" si="3"/>
        <v>61500</v>
      </c>
      <c r="H55" s="14">
        <f t="shared" si="3"/>
        <v>40600</v>
      </c>
      <c r="I55" s="33">
        <f t="shared" si="3"/>
        <v>40600</v>
      </c>
    </row>
    <row r="56" spans="1:9" ht="26.25">
      <c r="A56" s="32" t="s">
        <v>63</v>
      </c>
      <c r="B56" s="12">
        <v>941</v>
      </c>
      <c r="C56" s="13" t="s">
        <v>11</v>
      </c>
      <c r="D56" s="13" t="s">
        <v>64</v>
      </c>
      <c r="E56" s="13" t="s">
        <v>65</v>
      </c>
      <c r="F56" s="13"/>
      <c r="G56" s="14">
        <f t="shared" si="3"/>
        <v>61500</v>
      </c>
      <c r="H56" s="14">
        <f t="shared" si="3"/>
        <v>40600</v>
      </c>
      <c r="I56" s="33">
        <f t="shared" si="3"/>
        <v>40600</v>
      </c>
    </row>
    <row r="57" spans="1:9" ht="26.25">
      <c r="A57" s="32" t="s">
        <v>29</v>
      </c>
      <c r="B57" s="12">
        <v>941</v>
      </c>
      <c r="C57" s="13" t="s">
        <v>11</v>
      </c>
      <c r="D57" s="13">
        <v>13</v>
      </c>
      <c r="E57" s="13" t="s">
        <v>65</v>
      </c>
      <c r="F57" s="13">
        <v>240</v>
      </c>
      <c r="G57" s="15">
        <f>G58</f>
        <v>61500</v>
      </c>
      <c r="H57" s="15">
        <f t="shared" si="3"/>
        <v>40600</v>
      </c>
      <c r="I57" s="15">
        <f t="shared" si="3"/>
        <v>40600</v>
      </c>
    </row>
    <row r="58" spans="1:10" ht="12.75">
      <c r="A58" s="32" t="s">
        <v>32</v>
      </c>
      <c r="B58" s="12">
        <v>941</v>
      </c>
      <c r="C58" s="13" t="s">
        <v>11</v>
      </c>
      <c r="D58" s="13">
        <v>13</v>
      </c>
      <c r="E58" s="13" t="s">
        <v>65</v>
      </c>
      <c r="F58" s="13" t="s">
        <v>33</v>
      </c>
      <c r="G58" s="14">
        <f>10600+33000+14100+3800</f>
        <v>61500</v>
      </c>
      <c r="H58" s="14">
        <f>31000+9000-3200+3800</f>
        <v>40600</v>
      </c>
      <c r="I58" s="33">
        <f>31000+9000-3200+3800</f>
        <v>40600</v>
      </c>
      <c r="J58" s="8"/>
    </row>
    <row r="59" spans="1:9" ht="26.25">
      <c r="A59" s="32" t="s">
        <v>45</v>
      </c>
      <c r="B59" s="12">
        <v>941</v>
      </c>
      <c r="C59" s="13" t="s">
        <v>11</v>
      </c>
      <c r="D59" s="13">
        <v>13</v>
      </c>
      <c r="E59" s="13" t="s">
        <v>46</v>
      </c>
      <c r="F59" s="13"/>
      <c r="G59" s="15">
        <f>G60</f>
        <v>500</v>
      </c>
      <c r="H59" s="15">
        <f>H61</f>
        <v>500</v>
      </c>
      <c r="I59" s="34">
        <f>I61</f>
        <v>500</v>
      </c>
    </row>
    <row r="60" spans="1:9" ht="12.75">
      <c r="A60" s="32" t="s">
        <v>62</v>
      </c>
      <c r="B60" s="12">
        <v>941</v>
      </c>
      <c r="C60" s="13" t="s">
        <v>11</v>
      </c>
      <c r="D60" s="13">
        <v>13</v>
      </c>
      <c r="E60" s="13" t="s">
        <v>48</v>
      </c>
      <c r="F60" s="13"/>
      <c r="G60" s="15">
        <f>G61</f>
        <v>500</v>
      </c>
      <c r="H60" s="15">
        <f>H61</f>
        <v>500</v>
      </c>
      <c r="I60" s="34">
        <f>I61</f>
        <v>500</v>
      </c>
    </row>
    <row r="61" spans="1:9" ht="66">
      <c r="A61" s="32" t="s">
        <v>66</v>
      </c>
      <c r="B61" s="12">
        <v>941</v>
      </c>
      <c r="C61" s="13" t="s">
        <v>11</v>
      </c>
      <c r="D61" s="13">
        <v>13</v>
      </c>
      <c r="E61" s="13" t="s">
        <v>67</v>
      </c>
      <c r="F61" s="13"/>
      <c r="G61" s="15">
        <f aca="true" t="shared" si="4" ref="G61:I62">G62</f>
        <v>500</v>
      </c>
      <c r="H61" s="15">
        <f t="shared" si="4"/>
        <v>500</v>
      </c>
      <c r="I61" s="34">
        <f t="shared" si="4"/>
        <v>500</v>
      </c>
    </row>
    <row r="62" spans="1:9" ht="26.25">
      <c r="A62" s="32" t="s">
        <v>29</v>
      </c>
      <c r="B62" s="12">
        <v>941</v>
      </c>
      <c r="C62" s="13" t="s">
        <v>11</v>
      </c>
      <c r="D62" s="13">
        <v>13</v>
      </c>
      <c r="E62" s="13" t="s">
        <v>67</v>
      </c>
      <c r="F62" s="13">
        <v>240</v>
      </c>
      <c r="G62" s="15">
        <f>G63</f>
        <v>500</v>
      </c>
      <c r="H62" s="15">
        <f t="shared" si="4"/>
        <v>500</v>
      </c>
      <c r="I62" s="34">
        <f t="shared" si="4"/>
        <v>500</v>
      </c>
    </row>
    <row r="63" spans="1:9" ht="12.75">
      <c r="A63" s="32" t="s">
        <v>32</v>
      </c>
      <c r="B63" s="12">
        <v>941</v>
      </c>
      <c r="C63" s="13" t="s">
        <v>11</v>
      </c>
      <c r="D63" s="13">
        <v>13</v>
      </c>
      <c r="E63" s="13" t="s">
        <v>67</v>
      </c>
      <c r="F63" s="13" t="s">
        <v>33</v>
      </c>
      <c r="G63" s="15">
        <v>500</v>
      </c>
      <c r="H63" s="15">
        <v>500</v>
      </c>
      <c r="I63" s="34">
        <v>500</v>
      </c>
    </row>
    <row r="64" spans="1:9" ht="26.25">
      <c r="A64" s="32" t="s">
        <v>68</v>
      </c>
      <c r="B64" s="12">
        <v>941</v>
      </c>
      <c r="C64" s="13" t="s">
        <v>11</v>
      </c>
      <c r="D64" s="13" t="s">
        <v>64</v>
      </c>
      <c r="E64" s="13" t="s">
        <v>69</v>
      </c>
      <c r="F64" s="13"/>
      <c r="G64" s="15">
        <f aca="true" t="shared" si="5" ref="G64:I65">G65</f>
        <v>60000</v>
      </c>
      <c r="H64" s="15">
        <f t="shared" si="5"/>
        <v>60000</v>
      </c>
      <c r="I64" s="34">
        <f t="shared" si="5"/>
        <v>60000</v>
      </c>
    </row>
    <row r="65" spans="1:9" ht="26.25">
      <c r="A65" s="32" t="s">
        <v>18</v>
      </c>
      <c r="B65" s="12">
        <v>941</v>
      </c>
      <c r="C65" s="13" t="s">
        <v>11</v>
      </c>
      <c r="D65" s="13" t="s">
        <v>64</v>
      </c>
      <c r="E65" s="13" t="s">
        <v>69</v>
      </c>
      <c r="F65" s="13" t="s">
        <v>70</v>
      </c>
      <c r="G65" s="15">
        <f t="shared" si="5"/>
        <v>60000</v>
      </c>
      <c r="H65" s="15">
        <f t="shared" si="5"/>
        <v>60000</v>
      </c>
      <c r="I65" s="34">
        <f t="shared" si="5"/>
        <v>60000</v>
      </c>
    </row>
    <row r="66" spans="1:9" ht="39">
      <c r="A66" s="32" t="s">
        <v>71</v>
      </c>
      <c r="B66" s="12">
        <v>941</v>
      </c>
      <c r="C66" s="13" t="s">
        <v>11</v>
      </c>
      <c r="D66" s="13" t="s">
        <v>64</v>
      </c>
      <c r="E66" s="13" t="s">
        <v>69</v>
      </c>
      <c r="F66" s="13" t="s">
        <v>72</v>
      </c>
      <c r="G66" s="15">
        <v>60000</v>
      </c>
      <c r="H66" s="15">
        <v>60000</v>
      </c>
      <c r="I66" s="34">
        <v>60000</v>
      </c>
    </row>
    <row r="67" spans="1:9" ht="12.75">
      <c r="A67" s="31" t="s">
        <v>73</v>
      </c>
      <c r="B67" s="7">
        <v>941</v>
      </c>
      <c r="C67" s="9" t="s">
        <v>13</v>
      </c>
      <c r="D67" s="9" t="s">
        <v>9</v>
      </c>
      <c r="E67" s="9"/>
      <c r="F67" s="9"/>
      <c r="G67" s="18">
        <f aca="true" t="shared" si="6" ref="G67:I69">G68</f>
        <v>115053</v>
      </c>
      <c r="H67" s="18">
        <f t="shared" si="6"/>
        <v>120232</v>
      </c>
      <c r="I67" s="36">
        <f t="shared" si="6"/>
        <v>124463</v>
      </c>
    </row>
    <row r="68" spans="1:9" ht="12.75">
      <c r="A68" s="32" t="s">
        <v>74</v>
      </c>
      <c r="B68" s="12">
        <v>941</v>
      </c>
      <c r="C68" s="13" t="s">
        <v>13</v>
      </c>
      <c r="D68" s="13" t="s">
        <v>75</v>
      </c>
      <c r="E68" s="13"/>
      <c r="F68" s="13"/>
      <c r="G68" s="15">
        <f t="shared" si="6"/>
        <v>115053</v>
      </c>
      <c r="H68" s="15">
        <f t="shared" si="6"/>
        <v>120232</v>
      </c>
      <c r="I68" s="34">
        <f t="shared" si="6"/>
        <v>124463</v>
      </c>
    </row>
    <row r="69" spans="1:9" ht="39">
      <c r="A69" s="32" t="s">
        <v>14</v>
      </c>
      <c r="B69" s="12">
        <v>941</v>
      </c>
      <c r="C69" s="13" t="s">
        <v>13</v>
      </c>
      <c r="D69" s="13" t="s">
        <v>75</v>
      </c>
      <c r="E69" s="13" t="s">
        <v>15</v>
      </c>
      <c r="F69" s="13"/>
      <c r="G69" s="15">
        <f t="shared" si="6"/>
        <v>115053</v>
      </c>
      <c r="H69" s="15">
        <f t="shared" si="6"/>
        <v>120232</v>
      </c>
      <c r="I69" s="34">
        <f t="shared" si="6"/>
        <v>124463</v>
      </c>
    </row>
    <row r="70" spans="1:9" ht="26.25">
      <c r="A70" s="32" t="s">
        <v>76</v>
      </c>
      <c r="B70" s="12">
        <v>941</v>
      </c>
      <c r="C70" s="13" t="s">
        <v>13</v>
      </c>
      <c r="D70" s="13" t="s">
        <v>75</v>
      </c>
      <c r="E70" s="13" t="s">
        <v>77</v>
      </c>
      <c r="F70" s="13"/>
      <c r="G70" s="15">
        <f>G71+G74</f>
        <v>115053</v>
      </c>
      <c r="H70" s="15">
        <f>H71+H74</f>
        <v>120232</v>
      </c>
      <c r="I70" s="34">
        <f>I71+I74</f>
        <v>124463</v>
      </c>
    </row>
    <row r="71" spans="1:9" ht="26.25">
      <c r="A71" s="32" t="s">
        <v>18</v>
      </c>
      <c r="B71" s="12">
        <v>941</v>
      </c>
      <c r="C71" s="13" t="s">
        <v>13</v>
      </c>
      <c r="D71" s="13" t="s">
        <v>75</v>
      </c>
      <c r="E71" s="13" t="s">
        <v>77</v>
      </c>
      <c r="F71" s="13">
        <v>120</v>
      </c>
      <c r="G71" s="15">
        <f>G72+G73</f>
        <v>101600</v>
      </c>
      <c r="H71" s="15">
        <f>H72+H73</f>
        <v>107200</v>
      </c>
      <c r="I71" s="34">
        <f>I72+I73</f>
        <v>110300</v>
      </c>
    </row>
    <row r="72" spans="1:9" ht="12.75">
      <c r="A72" s="32" t="s">
        <v>19</v>
      </c>
      <c r="B72" s="12">
        <v>941</v>
      </c>
      <c r="C72" s="13" t="s">
        <v>13</v>
      </c>
      <c r="D72" s="13" t="s">
        <v>75</v>
      </c>
      <c r="E72" s="13" t="s">
        <v>77</v>
      </c>
      <c r="F72" s="13" t="s">
        <v>20</v>
      </c>
      <c r="G72" s="15">
        <v>78000</v>
      </c>
      <c r="H72" s="15">
        <v>82300</v>
      </c>
      <c r="I72" s="34">
        <v>84700</v>
      </c>
    </row>
    <row r="73" spans="1:9" ht="39">
      <c r="A73" s="32" t="s">
        <v>23</v>
      </c>
      <c r="B73" s="12">
        <v>941</v>
      </c>
      <c r="C73" s="13" t="s">
        <v>13</v>
      </c>
      <c r="D73" s="13" t="s">
        <v>75</v>
      </c>
      <c r="E73" s="13" t="s">
        <v>77</v>
      </c>
      <c r="F73" s="13" t="s">
        <v>24</v>
      </c>
      <c r="G73" s="15">
        <v>23600</v>
      </c>
      <c r="H73" s="15">
        <v>24900</v>
      </c>
      <c r="I73" s="34">
        <v>25600</v>
      </c>
    </row>
    <row r="74" spans="1:9" ht="26.25">
      <c r="A74" s="32" t="s">
        <v>29</v>
      </c>
      <c r="B74" s="12">
        <v>941</v>
      </c>
      <c r="C74" s="13" t="s">
        <v>13</v>
      </c>
      <c r="D74" s="13" t="s">
        <v>75</v>
      </c>
      <c r="E74" s="13" t="s">
        <v>77</v>
      </c>
      <c r="F74" s="13">
        <v>240</v>
      </c>
      <c r="G74" s="15">
        <f>G75+G76+G77</f>
        <v>13453</v>
      </c>
      <c r="H74" s="15">
        <f>H75+H76+H77</f>
        <v>13032</v>
      </c>
      <c r="I74" s="34">
        <f>I75+I76+I77</f>
        <v>14163</v>
      </c>
    </row>
    <row r="75" spans="1:9" ht="26.25">
      <c r="A75" s="32" t="s">
        <v>30</v>
      </c>
      <c r="B75" s="12">
        <v>941</v>
      </c>
      <c r="C75" s="13" t="s">
        <v>13</v>
      </c>
      <c r="D75" s="13" t="s">
        <v>75</v>
      </c>
      <c r="E75" s="13" t="s">
        <v>77</v>
      </c>
      <c r="F75" s="13" t="s">
        <v>31</v>
      </c>
      <c r="G75" s="15">
        <v>720</v>
      </c>
      <c r="H75" s="15">
        <v>720</v>
      </c>
      <c r="I75" s="34">
        <v>720</v>
      </c>
    </row>
    <row r="76" spans="1:9" ht="12.75">
      <c r="A76" s="32" t="s">
        <v>32</v>
      </c>
      <c r="B76" s="12">
        <v>941</v>
      </c>
      <c r="C76" s="13" t="s">
        <v>13</v>
      </c>
      <c r="D76" s="13" t="s">
        <v>75</v>
      </c>
      <c r="E76" s="13" t="s">
        <v>77</v>
      </c>
      <c r="F76" s="13" t="s">
        <v>33</v>
      </c>
      <c r="G76" s="15">
        <v>733</v>
      </c>
      <c r="H76" s="15">
        <v>312</v>
      </c>
      <c r="I76" s="34">
        <v>1443</v>
      </c>
    </row>
    <row r="77" spans="1:9" ht="12.75">
      <c r="A77" s="32" t="s">
        <v>34</v>
      </c>
      <c r="B77" s="12">
        <v>941</v>
      </c>
      <c r="C77" s="13" t="s">
        <v>13</v>
      </c>
      <c r="D77" s="13" t="s">
        <v>75</v>
      </c>
      <c r="E77" s="13" t="s">
        <v>77</v>
      </c>
      <c r="F77" s="13" t="s">
        <v>35</v>
      </c>
      <c r="G77" s="15">
        <v>12000</v>
      </c>
      <c r="H77" s="15">
        <v>12000</v>
      </c>
      <c r="I77" s="34">
        <v>12000</v>
      </c>
    </row>
    <row r="78" spans="1:9" ht="20.25" customHeight="1">
      <c r="A78" s="31" t="s">
        <v>78</v>
      </c>
      <c r="B78" s="7">
        <v>941</v>
      </c>
      <c r="C78" s="9" t="s">
        <v>75</v>
      </c>
      <c r="D78" s="9" t="s">
        <v>9</v>
      </c>
      <c r="E78" s="9"/>
      <c r="F78" s="9"/>
      <c r="G78" s="10">
        <f aca="true" t="shared" si="7" ref="G78:I79">G79</f>
        <v>101000</v>
      </c>
      <c r="H78" s="10">
        <f t="shared" si="7"/>
        <v>40000</v>
      </c>
      <c r="I78" s="30">
        <f t="shared" si="7"/>
        <v>22000</v>
      </c>
    </row>
    <row r="79" spans="1:9" ht="26.25">
      <c r="A79" s="32" t="s">
        <v>79</v>
      </c>
      <c r="B79" s="12">
        <v>941</v>
      </c>
      <c r="C79" s="13" t="s">
        <v>75</v>
      </c>
      <c r="D79" s="13">
        <v>10</v>
      </c>
      <c r="E79" s="13"/>
      <c r="F79" s="13"/>
      <c r="G79" s="14">
        <f t="shared" si="7"/>
        <v>101000</v>
      </c>
      <c r="H79" s="14">
        <f t="shared" si="7"/>
        <v>40000</v>
      </c>
      <c r="I79" s="33">
        <f t="shared" si="7"/>
        <v>22000</v>
      </c>
    </row>
    <row r="80" spans="1:9" ht="39.75" customHeight="1">
      <c r="A80" s="32" t="s">
        <v>173</v>
      </c>
      <c r="B80" s="12">
        <v>941</v>
      </c>
      <c r="C80" s="13" t="s">
        <v>75</v>
      </c>
      <c r="D80" s="13">
        <v>10</v>
      </c>
      <c r="E80" s="13" t="s">
        <v>80</v>
      </c>
      <c r="F80" s="13"/>
      <c r="G80" s="15">
        <f>G81+G85+G89</f>
        <v>101000</v>
      </c>
      <c r="H80" s="15">
        <f>H81+H85+H89</f>
        <v>40000</v>
      </c>
      <c r="I80" s="34">
        <f>I81+I85+I89</f>
        <v>22000</v>
      </c>
    </row>
    <row r="81" spans="1:9" ht="12.75">
      <c r="A81" s="32" t="s">
        <v>81</v>
      </c>
      <c r="B81" s="12">
        <v>941</v>
      </c>
      <c r="C81" s="13" t="s">
        <v>75</v>
      </c>
      <c r="D81" s="13">
        <v>10</v>
      </c>
      <c r="E81" s="13" t="s">
        <v>180</v>
      </c>
      <c r="F81" s="13"/>
      <c r="G81" s="14">
        <f aca="true" t="shared" si="8" ref="G81:I83">G82</f>
        <v>80000</v>
      </c>
      <c r="H81" s="14">
        <f t="shared" si="8"/>
        <v>15000</v>
      </c>
      <c r="I81" s="33">
        <f t="shared" si="8"/>
        <v>10000</v>
      </c>
    </row>
    <row r="82" spans="1:9" ht="52.5">
      <c r="A82" s="32" t="s">
        <v>186</v>
      </c>
      <c r="B82" s="12">
        <v>941</v>
      </c>
      <c r="C82" s="13" t="s">
        <v>75</v>
      </c>
      <c r="D82" s="13">
        <v>10</v>
      </c>
      <c r="E82" s="13" t="s">
        <v>181</v>
      </c>
      <c r="F82" s="13"/>
      <c r="G82" s="14">
        <f t="shared" si="8"/>
        <v>80000</v>
      </c>
      <c r="H82" s="14">
        <f t="shared" si="8"/>
        <v>15000</v>
      </c>
      <c r="I82" s="33">
        <f t="shared" si="8"/>
        <v>10000</v>
      </c>
    </row>
    <row r="83" spans="1:9" ht="26.25">
      <c r="A83" s="32" t="s">
        <v>29</v>
      </c>
      <c r="B83" s="12">
        <v>941</v>
      </c>
      <c r="C83" s="13" t="s">
        <v>75</v>
      </c>
      <c r="D83" s="13">
        <v>10</v>
      </c>
      <c r="E83" s="13" t="s">
        <v>181</v>
      </c>
      <c r="F83" s="13">
        <v>240</v>
      </c>
      <c r="G83" s="15">
        <f>G84</f>
        <v>80000</v>
      </c>
      <c r="H83" s="15">
        <f t="shared" si="8"/>
        <v>15000</v>
      </c>
      <c r="I83" s="34">
        <f t="shared" si="8"/>
        <v>10000</v>
      </c>
    </row>
    <row r="84" spans="1:9" ht="12.75">
      <c r="A84" s="32" t="s">
        <v>32</v>
      </c>
      <c r="B84" s="12">
        <v>941</v>
      </c>
      <c r="C84" s="13" t="s">
        <v>75</v>
      </c>
      <c r="D84" s="13">
        <v>10</v>
      </c>
      <c r="E84" s="13" t="s">
        <v>181</v>
      </c>
      <c r="F84" s="13" t="s">
        <v>33</v>
      </c>
      <c r="G84" s="15">
        <v>80000</v>
      </c>
      <c r="H84" s="15">
        <v>15000</v>
      </c>
      <c r="I84" s="34">
        <v>10000</v>
      </c>
    </row>
    <row r="85" spans="1:9" ht="12.75">
      <c r="A85" s="32" t="s">
        <v>82</v>
      </c>
      <c r="B85" s="12">
        <v>941</v>
      </c>
      <c r="C85" s="13" t="s">
        <v>75</v>
      </c>
      <c r="D85" s="13">
        <v>10</v>
      </c>
      <c r="E85" s="13" t="s">
        <v>182</v>
      </c>
      <c r="F85" s="13"/>
      <c r="G85" s="14">
        <f aca="true" t="shared" si="9" ref="G85:I87">G86</f>
        <v>5000</v>
      </c>
      <c r="H85" s="14">
        <f t="shared" si="9"/>
        <v>15000</v>
      </c>
      <c r="I85" s="33">
        <f t="shared" si="9"/>
        <v>2000</v>
      </c>
    </row>
    <row r="86" spans="1:9" ht="59.25" customHeight="1">
      <c r="A86" s="32" t="s">
        <v>187</v>
      </c>
      <c r="B86" s="12">
        <v>941</v>
      </c>
      <c r="C86" s="13" t="s">
        <v>75</v>
      </c>
      <c r="D86" s="13">
        <v>10</v>
      </c>
      <c r="E86" s="13" t="s">
        <v>183</v>
      </c>
      <c r="F86" s="13"/>
      <c r="G86" s="14">
        <f t="shared" si="9"/>
        <v>5000</v>
      </c>
      <c r="H86" s="14">
        <f t="shared" si="9"/>
        <v>15000</v>
      </c>
      <c r="I86" s="33">
        <f t="shared" si="9"/>
        <v>2000</v>
      </c>
    </row>
    <row r="87" spans="1:9" ht="26.25">
      <c r="A87" s="32" t="s">
        <v>29</v>
      </c>
      <c r="B87" s="12">
        <v>941</v>
      </c>
      <c r="C87" s="13" t="s">
        <v>75</v>
      </c>
      <c r="D87" s="13">
        <v>10</v>
      </c>
      <c r="E87" s="13" t="s">
        <v>183</v>
      </c>
      <c r="F87" s="13">
        <v>240</v>
      </c>
      <c r="G87" s="15">
        <f>G88</f>
        <v>5000</v>
      </c>
      <c r="H87" s="15">
        <f t="shared" si="9"/>
        <v>15000</v>
      </c>
      <c r="I87" s="34">
        <f t="shared" si="9"/>
        <v>2000</v>
      </c>
    </row>
    <row r="88" spans="1:9" ht="12.75">
      <c r="A88" s="32" t="s">
        <v>32</v>
      </c>
      <c r="B88" s="12">
        <v>941</v>
      </c>
      <c r="C88" s="13" t="s">
        <v>75</v>
      </c>
      <c r="D88" s="13">
        <v>10</v>
      </c>
      <c r="E88" s="13" t="s">
        <v>183</v>
      </c>
      <c r="F88" s="13" t="s">
        <v>33</v>
      </c>
      <c r="G88" s="15">
        <v>5000</v>
      </c>
      <c r="H88" s="15">
        <v>15000</v>
      </c>
      <c r="I88" s="34">
        <v>2000</v>
      </c>
    </row>
    <row r="89" spans="1:9" ht="12.75">
      <c r="A89" s="32" t="s">
        <v>83</v>
      </c>
      <c r="B89" s="12">
        <v>941</v>
      </c>
      <c r="C89" s="13" t="s">
        <v>75</v>
      </c>
      <c r="D89" s="13">
        <v>10</v>
      </c>
      <c r="E89" s="13" t="s">
        <v>184</v>
      </c>
      <c r="F89" s="13"/>
      <c r="G89" s="14">
        <f>G90</f>
        <v>16000</v>
      </c>
      <c r="H89" s="14">
        <f>H90</f>
        <v>10000</v>
      </c>
      <c r="I89" s="33">
        <f>I90</f>
        <v>10000</v>
      </c>
    </row>
    <row r="90" spans="1:9" ht="60" customHeight="1">
      <c r="A90" s="32" t="s">
        <v>188</v>
      </c>
      <c r="B90" s="12">
        <v>941</v>
      </c>
      <c r="C90" s="13" t="s">
        <v>75</v>
      </c>
      <c r="D90" s="13">
        <v>10</v>
      </c>
      <c r="E90" s="13" t="s">
        <v>185</v>
      </c>
      <c r="F90" s="13"/>
      <c r="G90" s="14">
        <f>G91+G93</f>
        <v>16000</v>
      </c>
      <c r="H90" s="14">
        <f>H91+H93</f>
        <v>10000</v>
      </c>
      <c r="I90" s="33">
        <f>I91+I93</f>
        <v>10000</v>
      </c>
    </row>
    <row r="91" spans="1:9" ht="26.25" customHeight="1">
      <c r="A91" s="32" t="s">
        <v>29</v>
      </c>
      <c r="B91" s="12">
        <v>941</v>
      </c>
      <c r="C91" s="13" t="s">
        <v>75</v>
      </c>
      <c r="D91" s="13">
        <v>10</v>
      </c>
      <c r="E91" s="13" t="s">
        <v>185</v>
      </c>
      <c r="F91" s="13">
        <v>240</v>
      </c>
      <c r="G91" s="15">
        <f>G92</f>
        <v>10000</v>
      </c>
      <c r="H91" s="15">
        <f>H92</f>
        <v>4000</v>
      </c>
      <c r="I91" s="34">
        <f>I92</f>
        <v>4000</v>
      </c>
    </row>
    <row r="92" spans="1:9" ht="20.25" customHeight="1">
      <c r="A92" s="32" t="s">
        <v>32</v>
      </c>
      <c r="B92" s="12">
        <v>941</v>
      </c>
      <c r="C92" s="13" t="s">
        <v>75</v>
      </c>
      <c r="D92" s="13">
        <v>10</v>
      </c>
      <c r="E92" s="13" t="s">
        <v>185</v>
      </c>
      <c r="F92" s="13" t="s">
        <v>33</v>
      </c>
      <c r="G92" s="15">
        <v>10000</v>
      </c>
      <c r="H92" s="15">
        <v>4000</v>
      </c>
      <c r="I92" s="34">
        <v>4000</v>
      </c>
    </row>
    <row r="93" spans="1:9" ht="12.75">
      <c r="A93" s="32" t="s">
        <v>36</v>
      </c>
      <c r="B93" s="12">
        <v>941</v>
      </c>
      <c r="C93" s="13" t="s">
        <v>75</v>
      </c>
      <c r="D93" s="13">
        <v>10</v>
      </c>
      <c r="E93" s="13" t="s">
        <v>185</v>
      </c>
      <c r="F93" s="13">
        <v>850</v>
      </c>
      <c r="G93" s="15">
        <f>G94</f>
        <v>6000</v>
      </c>
      <c r="H93" s="15">
        <f>H94</f>
        <v>6000</v>
      </c>
      <c r="I93" s="34">
        <f>I94</f>
        <v>6000</v>
      </c>
    </row>
    <row r="94" spans="1:9" ht="12.75">
      <c r="A94" s="32" t="s">
        <v>37</v>
      </c>
      <c r="B94" s="12">
        <v>941</v>
      </c>
      <c r="C94" s="13" t="s">
        <v>75</v>
      </c>
      <c r="D94" s="13">
        <v>10</v>
      </c>
      <c r="E94" s="13" t="s">
        <v>185</v>
      </c>
      <c r="F94" s="13" t="s">
        <v>38</v>
      </c>
      <c r="G94" s="15">
        <v>6000</v>
      </c>
      <c r="H94" s="15">
        <v>6000</v>
      </c>
      <c r="I94" s="34">
        <v>6000</v>
      </c>
    </row>
    <row r="95" spans="1:9" ht="12.75">
      <c r="A95" s="31" t="s">
        <v>84</v>
      </c>
      <c r="B95" s="7">
        <v>941</v>
      </c>
      <c r="C95" s="9" t="s">
        <v>26</v>
      </c>
      <c r="D95" s="9" t="s">
        <v>9</v>
      </c>
      <c r="E95" s="9"/>
      <c r="F95" s="9"/>
      <c r="G95" s="18">
        <f>G96+G116</f>
        <v>2923958.81</v>
      </c>
      <c r="H95" s="18">
        <f>H96+H116</f>
        <v>2031600</v>
      </c>
      <c r="I95" s="36">
        <f>I96+I116</f>
        <v>2070200</v>
      </c>
    </row>
    <row r="96" spans="1:9" ht="12.75">
      <c r="A96" s="32" t="s">
        <v>85</v>
      </c>
      <c r="B96" s="12">
        <v>941</v>
      </c>
      <c r="C96" s="13" t="s">
        <v>26</v>
      </c>
      <c r="D96" s="13" t="s">
        <v>86</v>
      </c>
      <c r="E96" s="13"/>
      <c r="F96" s="13"/>
      <c r="G96" s="15">
        <f>G97</f>
        <v>2853958.81</v>
      </c>
      <c r="H96" s="15">
        <f>H97</f>
        <v>1993600</v>
      </c>
      <c r="I96" s="34">
        <f>I97</f>
        <v>2042200</v>
      </c>
    </row>
    <row r="97" spans="1:9" ht="39">
      <c r="A97" s="32" t="s">
        <v>169</v>
      </c>
      <c r="B97" s="12">
        <v>941</v>
      </c>
      <c r="C97" s="13" t="s">
        <v>26</v>
      </c>
      <c r="D97" s="13" t="s">
        <v>86</v>
      </c>
      <c r="E97" s="13" t="s">
        <v>87</v>
      </c>
      <c r="F97" s="13"/>
      <c r="G97" s="15">
        <f>G98+G107</f>
        <v>2853958.81</v>
      </c>
      <c r="H97" s="15">
        <f>H98+H107</f>
        <v>1993600</v>
      </c>
      <c r="I97" s="34">
        <f>I98+I107</f>
        <v>2042200</v>
      </c>
    </row>
    <row r="98" spans="1:9" ht="26.25">
      <c r="A98" s="32" t="s">
        <v>91</v>
      </c>
      <c r="B98" s="12">
        <v>941</v>
      </c>
      <c r="C98" s="13" t="s">
        <v>26</v>
      </c>
      <c r="D98" s="13" t="s">
        <v>86</v>
      </c>
      <c r="E98" s="13" t="s">
        <v>88</v>
      </c>
      <c r="F98" s="13"/>
      <c r="G98" s="15">
        <f>G99+G103</f>
        <v>870134.36</v>
      </c>
      <c r="H98" s="15">
        <f>H99</f>
        <v>499900</v>
      </c>
      <c r="I98" s="34">
        <f>I99</f>
        <v>548500</v>
      </c>
    </row>
    <row r="99" spans="1:9" ht="26.25">
      <c r="A99" s="32" t="s">
        <v>223</v>
      </c>
      <c r="B99" s="12">
        <v>941</v>
      </c>
      <c r="C99" s="13" t="s">
        <v>26</v>
      </c>
      <c r="D99" s="13" t="s">
        <v>86</v>
      </c>
      <c r="E99" s="13" t="s">
        <v>89</v>
      </c>
      <c r="F99" s="13"/>
      <c r="G99" s="15">
        <f aca="true" t="shared" si="10" ref="G99:I101">G100</f>
        <v>617240.39</v>
      </c>
      <c r="H99" s="15">
        <f t="shared" si="10"/>
        <v>499900</v>
      </c>
      <c r="I99" s="34">
        <f t="shared" si="10"/>
        <v>548500</v>
      </c>
    </row>
    <row r="100" spans="1:9" ht="52.5">
      <c r="A100" s="32" t="s">
        <v>224</v>
      </c>
      <c r="B100" s="12">
        <v>941</v>
      </c>
      <c r="C100" s="13" t="s">
        <v>26</v>
      </c>
      <c r="D100" s="13" t="s">
        <v>86</v>
      </c>
      <c r="E100" s="13" t="s">
        <v>90</v>
      </c>
      <c r="F100" s="13"/>
      <c r="G100" s="15">
        <f>G101</f>
        <v>617240.39</v>
      </c>
      <c r="H100" s="15">
        <f t="shared" si="10"/>
        <v>499900</v>
      </c>
      <c r="I100" s="34">
        <f t="shared" si="10"/>
        <v>548500</v>
      </c>
    </row>
    <row r="101" spans="1:9" ht="26.25">
      <c r="A101" s="32" t="s">
        <v>29</v>
      </c>
      <c r="B101" s="12">
        <v>941</v>
      </c>
      <c r="C101" s="13" t="s">
        <v>26</v>
      </c>
      <c r="D101" s="13" t="s">
        <v>86</v>
      </c>
      <c r="E101" s="13" t="s">
        <v>90</v>
      </c>
      <c r="F101" s="13">
        <v>240</v>
      </c>
      <c r="G101" s="15">
        <f>G102</f>
        <v>617240.39</v>
      </c>
      <c r="H101" s="15">
        <f t="shared" si="10"/>
        <v>499900</v>
      </c>
      <c r="I101" s="34">
        <f t="shared" si="10"/>
        <v>548500</v>
      </c>
    </row>
    <row r="102" spans="1:9" ht="12.75">
      <c r="A102" s="32" t="s">
        <v>32</v>
      </c>
      <c r="B102" s="12">
        <v>941</v>
      </c>
      <c r="C102" s="13" t="s">
        <v>26</v>
      </c>
      <c r="D102" s="13" t="s">
        <v>86</v>
      </c>
      <c r="E102" s="13" t="s">
        <v>90</v>
      </c>
      <c r="F102" s="13" t="s">
        <v>33</v>
      </c>
      <c r="G102" s="15">
        <f>442900+24058.81-14000+74000+28000+48000+14281.58</f>
        <v>617240.39</v>
      </c>
      <c r="H102" s="15">
        <f>549900-50000</f>
        <v>499900</v>
      </c>
      <c r="I102" s="34">
        <f>598500-50000</f>
        <v>548500</v>
      </c>
    </row>
    <row r="103" spans="1:9" ht="26.25">
      <c r="A103" s="32" t="s">
        <v>226</v>
      </c>
      <c r="B103" s="12">
        <v>941</v>
      </c>
      <c r="C103" s="13" t="s">
        <v>26</v>
      </c>
      <c r="D103" s="13" t="s">
        <v>86</v>
      </c>
      <c r="E103" s="13" t="s">
        <v>89</v>
      </c>
      <c r="F103" s="13"/>
      <c r="G103" s="15">
        <f>G104</f>
        <v>252893.97</v>
      </c>
      <c r="H103" s="15"/>
      <c r="I103" s="34"/>
    </row>
    <row r="104" spans="1:9" ht="66">
      <c r="A104" s="32" t="s">
        <v>227</v>
      </c>
      <c r="B104" s="12">
        <v>941</v>
      </c>
      <c r="C104" s="13" t="s">
        <v>26</v>
      </c>
      <c r="D104" s="13" t="s">
        <v>86</v>
      </c>
      <c r="E104" s="13" t="s">
        <v>222</v>
      </c>
      <c r="F104" s="13"/>
      <c r="G104" s="15">
        <f>G105</f>
        <v>252893.97</v>
      </c>
      <c r="H104" s="15"/>
      <c r="I104" s="34"/>
    </row>
    <row r="105" spans="1:9" ht="26.25">
      <c r="A105" s="32" t="s">
        <v>29</v>
      </c>
      <c r="B105" s="12">
        <v>941</v>
      </c>
      <c r="C105" s="13" t="s">
        <v>26</v>
      </c>
      <c r="D105" s="13" t="s">
        <v>86</v>
      </c>
      <c r="E105" s="13" t="s">
        <v>222</v>
      </c>
      <c r="F105" s="13" t="s">
        <v>54</v>
      </c>
      <c r="G105" s="15">
        <f>G106</f>
        <v>252893.97</v>
      </c>
      <c r="H105" s="15"/>
      <c r="I105" s="34"/>
    </row>
    <row r="106" spans="1:9" ht="12.75">
      <c r="A106" s="32" t="s">
        <v>32</v>
      </c>
      <c r="B106" s="12">
        <v>941</v>
      </c>
      <c r="C106" s="13" t="s">
        <v>26</v>
      </c>
      <c r="D106" s="13" t="s">
        <v>86</v>
      </c>
      <c r="E106" s="13" t="s">
        <v>222</v>
      </c>
      <c r="F106" s="13" t="s">
        <v>33</v>
      </c>
      <c r="G106" s="15">
        <v>252893.97</v>
      </c>
      <c r="H106" s="15"/>
      <c r="I106" s="34"/>
    </row>
    <row r="107" spans="1:11" ht="39">
      <c r="A107" s="32" t="s">
        <v>95</v>
      </c>
      <c r="B107" s="12">
        <v>941</v>
      </c>
      <c r="C107" s="13" t="s">
        <v>26</v>
      </c>
      <c r="D107" s="13" t="s">
        <v>86</v>
      </c>
      <c r="E107" s="13" t="s">
        <v>92</v>
      </c>
      <c r="F107" s="13"/>
      <c r="G107" s="15">
        <f>G108+G112</f>
        <v>1983824.45</v>
      </c>
      <c r="H107" s="15">
        <f>H108+H112</f>
        <v>1493700</v>
      </c>
      <c r="I107" s="34">
        <f>I108+I112</f>
        <v>1493700</v>
      </c>
      <c r="K107" s="4"/>
    </row>
    <row r="108" spans="1:9" ht="42" customHeight="1">
      <c r="A108" s="32" t="s">
        <v>96</v>
      </c>
      <c r="B108" s="12">
        <v>941</v>
      </c>
      <c r="C108" s="13" t="s">
        <v>26</v>
      </c>
      <c r="D108" s="13" t="s">
        <v>86</v>
      </c>
      <c r="E108" s="13" t="s">
        <v>170</v>
      </c>
      <c r="F108" s="13"/>
      <c r="G108" s="15">
        <f aca="true" t="shared" si="11" ref="G108:I110">G109</f>
        <v>192718.42</v>
      </c>
      <c r="H108" s="15">
        <f t="shared" si="11"/>
        <v>131700</v>
      </c>
      <c r="I108" s="34">
        <f t="shared" si="11"/>
        <v>131700</v>
      </c>
    </row>
    <row r="109" spans="1:9" ht="66">
      <c r="A109" s="32" t="s">
        <v>97</v>
      </c>
      <c r="B109" s="12">
        <v>941</v>
      </c>
      <c r="C109" s="13" t="s">
        <v>26</v>
      </c>
      <c r="D109" s="13" t="s">
        <v>86</v>
      </c>
      <c r="E109" s="13" t="s">
        <v>93</v>
      </c>
      <c r="F109" s="13"/>
      <c r="G109" s="15">
        <f t="shared" si="11"/>
        <v>192718.42</v>
      </c>
      <c r="H109" s="15">
        <f t="shared" si="11"/>
        <v>131700</v>
      </c>
      <c r="I109" s="34">
        <f t="shared" si="11"/>
        <v>131700</v>
      </c>
    </row>
    <row r="110" spans="1:9" ht="26.25">
      <c r="A110" s="32" t="s">
        <v>29</v>
      </c>
      <c r="B110" s="12">
        <v>941</v>
      </c>
      <c r="C110" s="13" t="s">
        <v>26</v>
      </c>
      <c r="D110" s="13" t="s">
        <v>86</v>
      </c>
      <c r="E110" s="13" t="s">
        <v>93</v>
      </c>
      <c r="F110" s="13">
        <v>240</v>
      </c>
      <c r="G110" s="15">
        <f>G111</f>
        <v>192718.42</v>
      </c>
      <c r="H110" s="15">
        <f t="shared" si="11"/>
        <v>131700</v>
      </c>
      <c r="I110" s="34">
        <f t="shared" si="11"/>
        <v>131700</v>
      </c>
    </row>
    <row r="111" spans="1:10" ht="12.75">
      <c r="A111" s="32" t="s">
        <v>32</v>
      </c>
      <c r="B111" s="12">
        <v>941</v>
      </c>
      <c r="C111" s="13" t="s">
        <v>26</v>
      </c>
      <c r="D111" s="13" t="s">
        <v>86</v>
      </c>
      <c r="E111" s="13" t="s">
        <v>93</v>
      </c>
      <c r="F111" s="13" t="s">
        <v>33</v>
      </c>
      <c r="G111" s="15">
        <v>192718.42</v>
      </c>
      <c r="H111" s="15">
        <f>81700+50000</f>
        <v>131700</v>
      </c>
      <c r="I111" s="34">
        <f>81700+50000</f>
        <v>131700</v>
      </c>
      <c r="J111" s="8"/>
    </row>
    <row r="112" spans="1:9" ht="39">
      <c r="A112" s="32" t="s">
        <v>98</v>
      </c>
      <c r="B112" s="12">
        <v>941</v>
      </c>
      <c r="C112" s="13" t="s">
        <v>26</v>
      </c>
      <c r="D112" s="13" t="s">
        <v>86</v>
      </c>
      <c r="E112" s="13" t="s">
        <v>94</v>
      </c>
      <c r="F112" s="13"/>
      <c r="G112" s="15">
        <f aca="true" t="shared" si="12" ref="G112:I114">G113</f>
        <v>1791106.03</v>
      </c>
      <c r="H112" s="15">
        <f t="shared" si="12"/>
        <v>1362000</v>
      </c>
      <c r="I112" s="34">
        <f t="shared" si="12"/>
        <v>1362000</v>
      </c>
    </row>
    <row r="113" spans="1:9" ht="66">
      <c r="A113" s="32" t="s">
        <v>99</v>
      </c>
      <c r="B113" s="12">
        <v>941</v>
      </c>
      <c r="C113" s="13" t="s">
        <v>26</v>
      </c>
      <c r="D113" s="13" t="s">
        <v>86</v>
      </c>
      <c r="E113" s="13" t="s">
        <v>171</v>
      </c>
      <c r="F113" s="13"/>
      <c r="G113" s="15">
        <f t="shared" si="12"/>
        <v>1791106.03</v>
      </c>
      <c r="H113" s="15">
        <f t="shared" si="12"/>
        <v>1362000</v>
      </c>
      <c r="I113" s="34">
        <f t="shared" si="12"/>
        <v>1362000</v>
      </c>
    </row>
    <row r="114" spans="1:9" ht="26.25">
      <c r="A114" s="32" t="s">
        <v>29</v>
      </c>
      <c r="B114" s="12">
        <v>941</v>
      </c>
      <c r="C114" s="13" t="s">
        <v>26</v>
      </c>
      <c r="D114" s="13" t="s">
        <v>86</v>
      </c>
      <c r="E114" s="13" t="s">
        <v>171</v>
      </c>
      <c r="F114" s="13">
        <v>240</v>
      </c>
      <c r="G114" s="15">
        <f>G115</f>
        <v>1791106.03</v>
      </c>
      <c r="H114" s="15">
        <f t="shared" si="12"/>
        <v>1362000</v>
      </c>
      <c r="I114" s="34">
        <f t="shared" si="12"/>
        <v>1362000</v>
      </c>
    </row>
    <row r="115" spans="1:9" ht="12.75">
      <c r="A115" s="32" t="s">
        <v>32</v>
      </c>
      <c r="B115" s="12">
        <v>941</v>
      </c>
      <c r="C115" s="13" t="s">
        <v>26</v>
      </c>
      <c r="D115" s="13" t="s">
        <v>86</v>
      </c>
      <c r="E115" s="13" t="s">
        <v>171</v>
      </c>
      <c r="F115" s="13" t="s">
        <v>33</v>
      </c>
      <c r="G115" s="15">
        <f>2044000-252893.97</f>
        <v>1791106.03</v>
      </c>
      <c r="H115" s="15">
        <v>1362000</v>
      </c>
      <c r="I115" s="34">
        <v>1362000</v>
      </c>
    </row>
    <row r="116" spans="1:9" ht="12.75">
      <c r="A116" s="37" t="s">
        <v>100</v>
      </c>
      <c r="B116" s="12">
        <v>941</v>
      </c>
      <c r="C116" s="13" t="s">
        <v>26</v>
      </c>
      <c r="D116" s="17">
        <v>12</v>
      </c>
      <c r="E116" s="17" t="s">
        <v>56</v>
      </c>
      <c r="F116" s="17"/>
      <c r="G116" s="15">
        <f>G117+G122</f>
        <v>70000</v>
      </c>
      <c r="H116" s="15">
        <f>H117+H122</f>
        <v>38000</v>
      </c>
      <c r="I116" s="34">
        <f>I117+I122</f>
        <v>28000</v>
      </c>
    </row>
    <row r="117" spans="1:9" ht="36.75" customHeight="1">
      <c r="A117" s="37" t="s">
        <v>172</v>
      </c>
      <c r="B117" s="12">
        <v>941</v>
      </c>
      <c r="C117" s="13" t="s">
        <v>26</v>
      </c>
      <c r="D117" s="17">
        <v>12</v>
      </c>
      <c r="E117" s="17" t="s">
        <v>101</v>
      </c>
      <c r="F117" s="17"/>
      <c r="G117" s="15">
        <f>G118</f>
        <v>8000</v>
      </c>
      <c r="H117" s="15">
        <f>H118</f>
        <v>8000</v>
      </c>
      <c r="I117" s="15">
        <f>I118</f>
        <v>8000</v>
      </c>
    </row>
    <row r="118" spans="1:9" ht="39">
      <c r="A118" s="37" t="s">
        <v>102</v>
      </c>
      <c r="B118" s="12">
        <v>941</v>
      </c>
      <c r="C118" s="13" t="s">
        <v>26</v>
      </c>
      <c r="D118" s="17">
        <v>12</v>
      </c>
      <c r="E118" s="17" t="s">
        <v>189</v>
      </c>
      <c r="F118" s="17"/>
      <c r="G118" s="15">
        <f aca="true" t="shared" si="13" ref="G118:I120">G119</f>
        <v>8000</v>
      </c>
      <c r="H118" s="15">
        <f t="shared" si="13"/>
        <v>8000</v>
      </c>
      <c r="I118" s="34">
        <f t="shared" si="13"/>
        <v>8000</v>
      </c>
    </row>
    <row r="119" spans="1:9" ht="78.75">
      <c r="A119" s="37" t="s">
        <v>213</v>
      </c>
      <c r="B119" s="12">
        <v>941</v>
      </c>
      <c r="C119" s="13" t="s">
        <v>26</v>
      </c>
      <c r="D119" s="17">
        <v>12</v>
      </c>
      <c r="E119" s="17" t="s">
        <v>190</v>
      </c>
      <c r="F119" s="17"/>
      <c r="G119" s="15">
        <f t="shared" si="13"/>
        <v>8000</v>
      </c>
      <c r="H119" s="15">
        <f t="shared" si="13"/>
        <v>8000</v>
      </c>
      <c r="I119" s="34">
        <f t="shared" si="13"/>
        <v>8000</v>
      </c>
    </row>
    <row r="120" spans="1:9" ht="39">
      <c r="A120" s="37" t="s">
        <v>103</v>
      </c>
      <c r="B120" s="12">
        <v>941</v>
      </c>
      <c r="C120" s="13" t="s">
        <v>26</v>
      </c>
      <c r="D120" s="17">
        <v>12</v>
      </c>
      <c r="E120" s="17" t="s">
        <v>190</v>
      </c>
      <c r="F120" s="17">
        <v>810</v>
      </c>
      <c r="G120" s="15">
        <f t="shared" si="13"/>
        <v>8000</v>
      </c>
      <c r="H120" s="15">
        <f t="shared" si="13"/>
        <v>8000</v>
      </c>
      <c r="I120" s="34">
        <f t="shared" si="13"/>
        <v>8000</v>
      </c>
    </row>
    <row r="121" spans="1:9" ht="39">
      <c r="A121" s="37" t="s">
        <v>104</v>
      </c>
      <c r="B121" s="12">
        <v>941</v>
      </c>
      <c r="C121" s="13" t="s">
        <v>26</v>
      </c>
      <c r="D121" s="17">
        <v>12</v>
      </c>
      <c r="E121" s="17" t="s">
        <v>190</v>
      </c>
      <c r="F121" s="17">
        <v>811</v>
      </c>
      <c r="G121" s="25">
        <v>8000</v>
      </c>
      <c r="H121" s="25">
        <v>8000</v>
      </c>
      <c r="I121" s="38">
        <v>8000</v>
      </c>
    </row>
    <row r="122" spans="1:9" ht="26.25">
      <c r="A122" s="32" t="s">
        <v>45</v>
      </c>
      <c r="B122" s="19">
        <v>941</v>
      </c>
      <c r="C122" s="16" t="s">
        <v>26</v>
      </c>
      <c r="D122" s="20">
        <v>12</v>
      </c>
      <c r="E122" s="20" t="s">
        <v>46</v>
      </c>
      <c r="F122" s="20"/>
      <c r="G122" s="25">
        <f aca="true" t="shared" si="14" ref="G122:I125">G123</f>
        <v>62000</v>
      </c>
      <c r="H122" s="25">
        <f t="shared" si="14"/>
        <v>30000</v>
      </c>
      <c r="I122" s="38">
        <f t="shared" si="14"/>
        <v>20000</v>
      </c>
    </row>
    <row r="123" spans="1:9" ht="12.75">
      <c r="A123" s="32" t="s">
        <v>62</v>
      </c>
      <c r="B123" s="19">
        <v>941</v>
      </c>
      <c r="C123" s="16" t="s">
        <v>26</v>
      </c>
      <c r="D123" s="20">
        <v>12</v>
      </c>
      <c r="E123" s="20" t="s">
        <v>48</v>
      </c>
      <c r="F123" s="20"/>
      <c r="G123" s="25">
        <f>G124+G127</f>
        <v>62000</v>
      </c>
      <c r="H123" s="25">
        <f t="shared" si="14"/>
        <v>30000</v>
      </c>
      <c r="I123" s="38">
        <f t="shared" si="14"/>
        <v>20000</v>
      </c>
    </row>
    <row r="124" spans="1:9" ht="12.75">
      <c r="A124" s="39" t="s">
        <v>105</v>
      </c>
      <c r="B124" s="19">
        <v>941</v>
      </c>
      <c r="C124" s="16" t="s">
        <v>26</v>
      </c>
      <c r="D124" s="20">
        <v>12</v>
      </c>
      <c r="E124" s="20" t="s">
        <v>106</v>
      </c>
      <c r="F124" s="20"/>
      <c r="G124" s="25">
        <f t="shared" si="14"/>
        <v>40000</v>
      </c>
      <c r="H124" s="25">
        <f t="shared" si="14"/>
        <v>30000</v>
      </c>
      <c r="I124" s="38">
        <f t="shared" si="14"/>
        <v>20000</v>
      </c>
    </row>
    <row r="125" spans="1:9" ht="26.25">
      <c r="A125" s="32" t="s">
        <v>29</v>
      </c>
      <c r="B125" s="19">
        <v>941</v>
      </c>
      <c r="C125" s="16" t="s">
        <v>26</v>
      </c>
      <c r="D125" s="20">
        <v>12</v>
      </c>
      <c r="E125" s="20" t="s">
        <v>106</v>
      </c>
      <c r="F125" s="20">
        <v>240</v>
      </c>
      <c r="G125" s="25">
        <f>G126</f>
        <v>40000</v>
      </c>
      <c r="H125" s="25">
        <f t="shared" si="14"/>
        <v>30000</v>
      </c>
      <c r="I125" s="38">
        <f t="shared" si="14"/>
        <v>20000</v>
      </c>
    </row>
    <row r="126" spans="1:9" ht="12.75">
      <c r="A126" s="32" t="s">
        <v>32</v>
      </c>
      <c r="B126" s="19">
        <v>941</v>
      </c>
      <c r="C126" s="16" t="s">
        <v>26</v>
      </c>
      <c r="D126" s="20">
        <v>12</v>
      </c>
      <c r="E126" s="20" t="s">
        <v>106</v>
      </c>
      <c r="F126" s="20">
        <v>244</v>
      </c>
      <c r="G126" s="25">
        <v>40000</v>
      </c>
      <c r="H126" s="25">
        <v>30000</v>
      </c>
      <c r="I126" s="38">
        <v>20000</v>
      </c>
    </row>
    <row r="127" spans="1:9" ht="12.75">
      <c r="A127" s="39" t="s">
        <v>217</v>
      </c>
      <c r="B127" s="19">
        <v>941</v>
      </c>
      <c r="C127" s="16" t="s">
        <v>26</v>
      </c>
      <c r="D127" s="20">
        <v>12</v>
      </c>
      <c r="E127" s="20" t="s">
        <v>216</v>
      </c>
      <c r="F127" s="20"/>
      <c r="G127" s="25">
        <f>G128</f>
        <v>22000</v>
      </c>
      <c r="H127" s="25"/>
      <c r="I127" s="38"/>
    </row>
    <row r="128" spans="1:9" ht="26.25">
      <c r="A128" s="32" t="s">
        <v>29</v>
      </c>
      <c r="B128" s="19">
        <v>941</v>
      </c>
      <c r="C128" s="16" t="s">
        <v>26</v>
      </c>
      <c r="D128" s="20">
        <v>12</v>
      </c>
      <c r="E128" s="20" t="s">
        <v>216</v>
      </c>
      <c r="F128" s="20">
        <v>240</v>
      </c>
      <c r="G128" s="25">
        <f>G129</f>
        <v>22000</v>
      </c>
      <c r="H128" s="25"/>
      <c r="I128" s="38"/>
    </row>
    <row r="129" spans="1:9" ht="14.25" customHeight="1">
      <c r="A129" s="32" t="s">
        <v>32</v>
      </c>
      <c r="B129" s="19">
        <v>941</v>
      </c>
      <c r="C129" s="16" t="s">
        <v>26</v>
      </c>
      <c r="D129" s="20">
        <v>12</v>
      </c>
      <c r="E129" s="20" t="s">
        <v>216</v>
      </c>
      <c r="F129" s="20">
        <v>244</v>
      </c>
      <c r="G129" s="25">
        <f>11000+11000</f>
        <v>22000</v>
      </c>
      <c r="H129" s="25"/>
      <c r="I129" s="38"/>
    </row>
    <row r="130" spans="1:9" ht="12.75">
      <c r="A130" s="40" t="s">
        <v>107</v>
      </c>
      <c r="B130" s="11">
        <v>941</v>
      </c>
      <c r="C130" s="21" t="s">
        <v>108</v>
      </c>
      <c r="D130" s="21" t="s">
        <v>9</v>
      </c>
      <c r="E130" s="21"/>
      <c r="F130" s="21"/>
      <c r="G130" s="22">
        <f>G131</f>
        <v>1248923.08</v>
      </c>
      <c r="H130" s="22">
        <f>H131</f>
        <v>708000</v>
      </c>
      <c r="I130" s="41">
        <f>I131</f>
        <v>692000</v>
      </c>
    </row>
    <row r="131" spans="1:9" ht="12.75">
      <c r="A131" s="32" t="s">
        <v>109</v>
      </c>
      <c r="B131" s="12">
        <v>941</v>
      </c>
      <c r="C131" s="13" t="s">
        <v>108</v>
      </c>
      <c r="D131" s="13" t="s">
        <v>75</v>
      </c>
      <c r="E131" s="13"/>
      <c r="F131" s="13"/>
      <c r="G131" s="15">
        <f>G132+G141</f>
        <v>1248923.08</v>
      </c>
      <c r="H131" s="15">
        <f>H132+H141</f>
        <v>708000</v>
      </c>
      <c r="I131" s="34">
        <f>I132+I141</f>
        <v>692000</v>
      </c>
    </row>
    <row r="132" spans="1:9" ht="52.5">
      <c r="A132" s="32" t="s">
        <v>167</v>
      </c>
      <c r="B132" s="12">
        <v>941</v>
      </c>
      <c r="C132" s="13" t="s">
        <v>108</v>
      </c>
      <c r="D132" s="13" t="s">
        <v>75</v>
      </c>
      <c r="E132" s="13" t="s">
        <v>110</v>
      </c>
      <c r="F132" s="13"/>
      <c r="G132" s="15">
        <f>G133+G137</f>
        <v>278000</v>
      </c>
      <c r="H132" s="15">
        <f>H133+H137</f>
        <v>100000</v>
      </c>
      <c r="I132" s="34">
        <f>I133+I137</f>
        <v>80000</v>
      </c>
    </row>
    <row r="133" spans="1:9" ht="45" customHeight="1">
      <c r="A133" s="32" t="s">
        <v>111</v>
      </c>
      <c r="B133" s="12">
        <v>941</v>
      </c>
      <c r="C133" s="13" t="s">
        <v>108</v>
      </c>
      <c r="D133" s="13" t="s">
        <v>75</v>
      </c>
      <c r="E133" s="13" t="s">
        <v>191</v>
      </c>
      <c r="F133" s="13"/>
      <c r="G133" s="15">
        <f aca="true" t="shared" si="15" ref="G133:I135">G134</f>
        <v>166000</v>
      </c>
      <c r="H133" s="15">
        <f t="shared" si="15"/>
        <v>70000</v>
      </c>
      <c r="I133" s="34">
        <f t="shared" si="15"/>
        <v>40000</v>
      </c>
    </row>
    <row r="134" spans="1:9" ht="84.75" customHeight="1">
      <c r="A134" s="32" t="s">
        <v>166</v>
      </c>
      <c r="B134" s="12">
        <v>941</v>
      </c>
      <c r="C134" s="13" t="s">
        <v>108</v>
      </c>
      <c r="D134" s="13" t="s">
        <v>75</v>
      </c>
      <c r="E134" s="13" t="s">
        <v>192</v>
      </c>
      <c r="F134" s="13"/>
      <c r="G134" s="15">
        <f t="shared" si="15"/>
        <v>166000</v>
      </c>
      <c r="H134" s="15">
        <f t="shared" si="15"/>
        <v>70000</v>
      </c>
      <c r="I134" s="34">
        <f t="shared" si="15"/>
        <v>40000</v>
      </c>
    </row>
    <row r="135" spans="1:9" ht="26.25">
      <c r="A135" s="32" t="s">
        <v>29</v>
      </c>
      <c r="B135" s="12">
        <v>941</v>
      </c>
      <c r="C135" s="13" t="s">
        <v>108</v>
      </c>
      <c r="D135" s="13" t="s">
        <v>75</v>
      </c>
      <c r="E135" s="13" t="s">
        <v>192</v>
      </c>
      <c r="F135" s="13">
        <v>240</v>
      </c>
      <c r="G135" s="15">
        <f>G136</f>
        <v>166000</v>
      </c>
      <c r="H135" s="15">
        <f t="shared" si="15"/>
        <v>70000</v>
      </c>
      <c r="I135" s="34">
        <v>40000</v>
      </c>
    </row>
    <row r="136" spans="1:9" ht="12.75">
      <c r="A136" s="32" t="s">
        <v>32</v>
      </c>
      <c r="B136" s="12">
        <v>941</v>
      </c>
      <c r="C136" s="13" t="s">
        <v>108</v>
      </c>
      <c r="D136" s="13" t="s">
        <v>75</v>
      </c>
      <c r="E136" s="13" t="s">
        <v>192</v>
      </c>
      <c r="F136" s="13" t="s">
        <v>33</v>
      </c>
      <c r="G136" s="15">
        <f>240000-74000</f>
        <v>166000</v>
      </c>
      <c r="H136" s="15">
        <v>70000</v>
      </c>
      <c r="I136" s="34">
        <v>40000</v>
      </c>
    </row>
    <row r="137" spans="1:9" ht="12.75">
      <c r="A137" s="32" t="s">
        <v>112</v>
      </c>
      <c r="B137" s="12">
        <v>941</v>
      </c>
      <c r="C137" s="13" t="s">
        <v>108</v>
      </c>
      <c r="D137" s="13" t="s">
        <v>75</v>
      </c>
      <c r="E137" s="13" t="s">
        <v>193</v>
      </c>
      <c r="F137" s="13"/>
      <c r="G137" s="15">
        <f aca="true" t="shared" si="16" ref="G137:I139">G138</f>
        <v>112000</v>
      </c>
      <c r="H137" s="15">
        <f t="shared" si="16"/>
        <v>30000</v>
      </c>
      <c r="I137" s="34">
        <f t="shared" si="16"/>
        <v>40000</v>
      </c>
    </row>
    <row r="138" spans="1:9" ht="66">
      <c r="A138" s="32" t="s">
        <v>168</v>
      </c>
      <c r="B138" s="12">
        <v>941</v>
      </c>
      <c r="C138" s="13" t="s">
        <v>108</v>
      </c>
      <c r="D138" s="13" t="s">
        <v>75</v>
      </c>
      <c r="E138" s="13" t="s">
        <v>194</v>
      </c>
      <c r="F138" s="13"/>
      <c r="G138" s="15">
        <f t="shared" si="16"/>
        <v>112000</v>
      </c>
      <c r="H138" s="15">
        <f t="shared" si="16"/>
        <v>30000</v>
      </c>
      <c r="I138" s="34">
        <f t="shared" si="16"/>
        <v>40000</v>
      </c>
    </row>
    <row r="139" spans="1:9" ht="26.25">
      <c r="A139" s="32" t="s">
        <v>29</v>
      </c>
      <c r="B139" s="12">
        <v>941</v>
      </c>
      <c r="C139" s="13" t="s">
        <v>108</v>
      </c>
      <c r="D139" s="13" t="s">
        <v>75</v>
      </c>
      <c r="E139" s="13" t="s">
        <v>194</v>
      </c>
      <c r="F139" s="13">
        <v>240</v>
      </c>
      <c r="G139" s="15">
        <f>G140</f>
        <v>112000</v>
      </c>
      <c r="H139" s="15">
        <f t="shared" si="16"/>
        <v>30000</v>
      </c>
      <c r="I139" s="34">
        <f t="shared" si="16"/>
        <v>40000</v>
      </c>
    </row>
    <row r="140" spans="1:9" ht="12.75">
      <c r="A140" s="32" t="s">
        <v>32</v>
      </c>
      <c r="B140" s="12">
        <v>941</v>
      </c>
      <c r="C140" s="13" t="s">
        <v>108</v>
      </c>
      <c r="D140" s="13" t="s">
        <v>75</v>
      </c>
      <c r="E140" s="13" t="s">
        <v>194</v>
      </c>
      <c r="F140" s="13" t="s">
        <v>33</v>
      </c>
      <c r="G140" s="15">
        <f>60000+30000+22000</f>
        <v>112000</v>
      </c>
      <c r="H140" s="15">
        <v>30000</v>
      </c>
      <c r="I140" s="34">
        <v>40000</v>
      </c>
    </row>
    <row r="141" spans="1:9" ht="26.25">
      <c r="A141" s="32" t="s">
        <v>163</v>
      </c>
      <c r="B141" s="12">
        <v>941</v>
      </c>
      <c r="C141" s="13" t="s">
        <v>108</v>
      </c>
      <c r="D141" s="13" t="s">
        <v>75</v>
      </c>
      <c r="E141" s="13" t="s">
        <v>113</v>
      </c>
      <c r="F141" s="13"/>
      <c r="G141" s="15">
        <f>G142+G146+G153+G157+G161+G165+G169</f>
        <v>970923.0800000001</v>
      </c>
      <c r="H141" s="15">
        <f>H142+H146+H153+H157+H161+H165+H169</f>
        <v>608000</v>
      </c>
      <c r="I141" s="34">
        <f>I142+I146+I153+I157+I161+I165+I169</f>
        <v>612000</v>
      </c>
    </row>
    <row r="142" spans="1:9" ht="12.75">
      <c r="A142" s="32" t="s">
        <v>114</v>
      </c>
      <c r="B142" s="12">
        <v>941</v>
      </c>
      <c r="C142" s="13" t="s">
        <v>108</v>
      </c>
      <c r="D142" s="13" t="s">
        <v>75</v>
      </c>
      <c r="E142" s="13" t="s">
        <v>164</v>
      </c>
      <c r="F142" s="13"/>
      <c r="G142" s="15">
        <f aca="true" t="shared" si="17" ref="G142:I144">G143</f>
        <v>460000</v>
      </c>
      <c r="H142" s="15">
        <f t="shared" si="17"/>
        <v>483000</v>
      </c>
      <c r="I142" s="34">
        <f t="shared" si="17"/>
        <v>507000</v>
      </c>
    </row>
    <row r="143" spans="1:9" ht="54" customHeight="1">
      <c r="A143" s="32" t="s">
        <v>179</v>
      </c>
      <c r="B143" s="12">
        <v>941</v>
      </c>
      <c r="C143" s="13" t="s">
        <v>108</v>
      </c>
      <c r="D143" s="13" t="s">
        <v>75</v>
      </c>
      <c r="E143" s="13" t="s">
        <v>165</v>
      </c>
      <c r="F143" s="13"/>
      <c r="G143" s="15">
        <f t="shared" si="17"/>
        <v>460000</v>
      </c>
      <c r="H143" s="15">
        <f t="shared" si="17"/>
        <v>483000</v>
      </c>
      <c r="I143" s="34">
        <f t="shared" si="17"/>
        <v>507000</v>
      </c>
    </row>
    <row r="144" spans="1:9" ht="26.25">
      <c r="A144" s="32" t="s">
        <v>29</v>
      </c>
      <c r="B144" s="12">
        <v>941</v>
      </c>
      <c r="C144" s="13" t="s">
        <v>108</v>
      </c>
      <c r="D144" s="13" t="s">
        <v>75</v>
      </c>
      <c r="E144" s="13" t="s">
        <v>165</v>
      </c>
      <c r="F144" s="13">
        <v>240</v>
      </c>
      <c r="G144" s="15">
        <f>G145</f>
        <v>460000</v>
      </c>
      <c r="H144" s="15">
        <f t="shared" si="17"/>
        <v>483000</v>
      </c>
      <c r="I144" s="34">
        <f t="shared" si="17"/>
        <v>507000</v>
      </c>
    </row>
    <row r="145" spans="1:9" ht="12.75">
      <c r="A145" s="32" t="s">
        <v>34</v>
      </c>
      <c r="B145" s="12">
        <v>941</v>
      </c>
      <c r="C145" s="13" t="s">
        <v>108</v>
      </c>
      <c r="D145" s="13" t="s">
        <v>75</v>
      </c>
      <c r="E145" s="13" t="s">
        <v>165</v>
      </c>
      <c r="F145" s="13" t="s">
        <v>35</v>
      </c>
      <c r="G145" s="15">
        <v>460000</v>
      </c>
      <c r="H145" s="15">
        <v>483000</v>
      </c>
      <c r="I145" s="34">
        <v>507000</v>
      </c>
    </row>
    <row r="146" spans="1:9" ht="28.5" customHeight="1">
      <c r="A146" s="32" t="s">
        <v>115</v>
      </c>
      <c r="B146" s="12">
        <v>941</v>
      </c>
      <c r="C146" s="13" t="s">
        <v>108</v>
      </c>
      <c r="D146" s="13" t="s">
        <v>75</v>
      </c>
      <c r="E146" s="13" t="s">
        <v>195</v>
      </c>
      <c r="F146" s="13"/>
      <c r="G146" s="15">
        <f>G150+G147</f>
        <v>280923.08</v>
      </c>
      <c r="H146" s="15">
        <f>H150</f>
        <v>50000</v>
      </c>
      <c r="I146" s="34">
        <f>I150</f>
        <v>20000</v>
      </c>
    </row>
    <row r="147" spans="1:9" ht="81.75" customHeight="1">
      <c r="A147" s="32" t="s">
        <v>220</v>
      </c>
      <c r="B147" s="12">
        <v>941</v>
      </c>
      <c r="C147" s="13" t="s">
        <v>108</v>
      </c>
      <c r="D147" s="13" t="s">
        <v>75</v>
      </c>
      <c r="E147" s="13" t="s">
        <v>219</v>
      </c>
      <c r="F147" s="13"/>
      <c r="G147" s="15">
        <f>G148</f>
        <v>76923.08</v>
      </c>
      <c r="H147" s="15"/>
      <c r="I147" s="34"/>
    </row>
    <row r="148" spans="1:9" ht="28.5" customHeight="1">
      <c r="A148" s="32" t="s">
        <v>29</v>
      </c>
      <c r="B148" s="12">
        <v>941</v>
      </c>
      <c r="C148" s="13" t="s">
        <v>108</v>
      </c>
      <c r="D148" s="13" t="s">
        <v>75</v>
      </c>
      <c r="E148" s="13" t="s">
        <v>219</v>
      </c>
      <c r="F148" s="13" t="s">
        <v>54</v>
      </c>
      <c r="G148" s="15">
        <f>G149</f>
        <v>76923.08</v>
      </c>
      <c r="H148" s="15"/>
      <c r="I148" s="34"/>
    </row>
    <row r="149" spans="1:9" ht="23.25" customHeight="1">
      <c r="A149" s="32" t="s">
        <v>32</v>
      </c>
      <c r="B149" s="12">
        <v>941</v>
      </c>
      <c r="C149" s="13" t="s">
        <v>108</v>
      </c>
      <c r="D149" s="13" t="s">
        <v>75</v>
      </c>
      <c r="E149" s="13" t="s">
        <v>219</v>
      </c>
      <c r="F149" s="13" t="s">
        <v>33</v>
      </c>
      <c r="G149" s="15">
        <v>76923.08</v>
      </c>
      <c r="H149" s="15"/>
      <c r="I149" s="34"/>
    </row>
    <row r="150" spans="1:9" ht="57" customHeight="1">
      <c r="A150" s="32" t="s">
        <v>178</v>
      </c>
      <c r="B150" s="12">
        <v>941</v>
      </c>
      <c r="C150" s="13" t="s">
        <v>108</v>
      </c>
      <c r="D150" s="13" t="s">
        <v>75</v>
      </c>
      <c r="E150" s="13" t="s">
        <v>196</v>
      </c>
      <c r="F150" s="13"/>
      <c r="G150" s="15">
        <f aca="true" t="shared" si="18" ref="G150:I151">G151</f>
        <v>204000</v>
      </c>
      <c r="H150" s="15">
        <f t="shared" si="18"/>
        <v>50000</v>
      </c>
      <c r="I150" s="34">
        <f t="shared" si="18"/>
        <v>20000</v>
      </c>
    </row>
    <row r="151" spans="1:9" ht="26.25">
      <c r="A151" s="32" t="s">
        <v>29</v>
      </c>
      <c r="B151" s="12">
        <v>941</v>
      </c>
      <c r="C151" s="13" t="s">
        <v>108</v>
      </c>
      <c r="D151" s="13" t="s">
        <v>75</v>
      </c>
      <c r="E151" s="13" t="s">
        <v>196</v>
      </c>
      <c r="F151" s="13">
        <v>240</v>
      </c>
      <c r="G151" s="15">
        <f>G152</f>
        <v>204000</v>
      </c>
      <c r="H151" s="15">
        <v>50000</v>
      </c>
      <c r="I151" s="34">
        <f t="shared" si="18"/>
        <v>20000</v>
      </c>
    </row>
    <row r="152" spans="1:9" ht="12.75">
      <c r="A152" s="32" t="s">
        <v>32</v>
      </c>
      <c r="B152" s="12">
        <v>941</v>
      </c>
      <c r="C152" s="13" t="s">
        <v>108</v>
      </c>
      <c r="D152" s="13" t="s">
        <v>75</v>
      </c>
      <c r="E152" s="13" t="s">
        <v>196</v>
      </c>
      <c r="F152" s="13" t="s">
        <v>33</v>
      </c>
      <c r="G152" s="15">
        <f>220000-16000</f>
        <v>204000</v>
      </c>
      <c r="H152" s="15">
        <v>50000</v>
      </c>
      <c r="I152" s="34">
        <v>20000</v>
      </c>
    </row>
    <row r="153" spans="1:9" ht="12.75">
      <c r="A153" s="32" t="s">
        <v>116</v>
      </c>
      <c r="B153" s="12">
        <v>941</v>
      </c>
      <c r="C153" s="13" t="s">
        <v>108</v>
      </c>
      <c r="D153" s="13" t="s">
        <v>75</v>
      </c>
      <c r="E153" s="13" t="s">
        <v>197</v>
      </c>
      <c r="F153" s="13"/>
      <c r="G153" s="15">
        <f>G154</f>
        <v>48000</v>
      </c>
      <c r="H153" s="15">
        <f>H154</f>
        <v>30000</v>
      </c>
      <c r="I153" s="34">
        <f>I154</f>
        <v>30000</v>
      </c>
    </row>
    <row r="154" spans="1:9" ht="52.5">
      <c r="A154" s="32" t="s">
        <v>210</v>
      </c>
      <c r="B154" s="12">
        <v>941</v>
      </c>
      <c r="C154" s="13" t="s">
        <v>108</v>
      </c>
      <c r="D154" s="13" t="s">
        <v>75</v>
      </c>
      <c r="E154" s="13" t="s">
        <v>198</v>
      </c>
      <c r="F154" s="13"/>
      <c r="G154" s="15">
        <f aca="true" t="shared" si="19" ref="G154:I155">G155</f>
        <v>48000</v>
      </c>
      <c r="H154" s="15">
        <f t="shared" si="19"/>
        <v>30000</v>
      </c>
      <c r="I154" s="34">
        <f t="shared" si="19"/>
        <v>30000</v>
      </c>
    </row>
    <row r="155" spans="1:9" ht="26.25">
      <c r="A155" s="32" t="s">
        <v>29</v>
      </c>
      <c r="B155" s="12">
        <v>941</v>
      </c>
      <c r="C155" s="13" t="s">
        <v>108</v>
      </c>
      <c r="D155" s="13" t="s">
        <v>75</v>
      </c>
      <c r="E155" s="13" t="s">
        <v>198</v>
      </c>
      <c r="F155" s="13">
        <v>240</v>
      </c>
      <c r="G155" s="15">
        <f t="shared" si="19"/>
        <v>48000</v>
      </c>
      <c r="H155" s="15">
        <f t="shared" si="19"/>
        <v>30000</v>
      </c>
      <c r="I155" s="34">
        <f t="shared" si="19"/>
        <v>30000</v>
      </c>
    </row>
    <row r="156" spans="1:10" ht="12.75">
      <c r="A156" s="32" t="s">
        <v>32</v>
      </c>
      <c r="B156" s="12">
        <v>941</v>
      </c>
      <c r="C156" s="13" t="s">
        <v>108</v>
      </c>
      <c r="D156" s="13" t="s">
        <v>75</v>
      </c>
      <c r="E156" s="13" t="s">
        <v>198</v>
      </c>
      <c r="F156" s="13" t="s">
        <v>33</v>
      </c>
      <c r="G156" s="15">
        <f>120000-72000</f>
        <v>48000</v>
      </c>
      <c r="H156" s="15">
        <v>30000</v>
      </c>
      <c r="I156" s="34">
        <v>30000</v>
      </c>
      <c r="J156" s="8"/>
    </row>
    <row r="157" spans="1:9" ht="12.75">
      <c r="A157" s="32" t="s">
        <v>117</v>
      </c>
      <c r="B157" s="12">
        <v>941</v>
      </c>
      <c r="C157" s="13" t="s">
        <v>108</v>
      </c>
      <c r="D157" s="13" t="s">
        <v>75</v>
      </c>
      <c r="E157" s="13" t="s">
        <v>199</v>
      </c>
      <c r="F157" s="13"/>
      <c r="G157" s="15">
        <f aca="true" t="shared" si="20" ref="G157:I159">G158</f>
        <v>35000</v>
      </c>
      <c r="H157" s="15">
        <f t="shared" si="20"/>
        <v>25000</v>
      </c>
      <c r="I157" s="34">
        <f t="shared" si="20"/>
        <v>25000</v>
      </c>
    </row>
    <row r="158" spans="1:9" ht="52.5">
      <c r="A158" s="32" t="s">
        <v>177</v>
      </c>
      <c r="B158" s="12">
        <v>941</v>
      </c>
      <c r="C158" s="13" t="s">
        <v>108</v>
      </c>
      <c r="D158" s="13" t="s">
        <v>75</v>
      </c>
      <c r="E158" s="13" t="s">
        <v>200</v>
      </c>
      <c r="F158" s="13"/>
      <c r="G158" s="15">
        <f t="shared" si="20"/>
        <v>35000</v>
      </c>
      <c r="H158" s="15">
        <f t="shared" si="20"/>
        <v>25000</v>
      </c>
      <c r="I158" s="34">
        <f t="shared" si="20"/>
        <v>25000</v>
      </c>
    </row>
    <row r="159" spans="1:9" ht="26.25">
      <c r="A159" s="32" t="s">
        <v>29</v>
      </c>
      <c r="B159" s="12">
        <v>941</v>
      </c>
      <c r="C159" s="13" t="s">
        <v>108</v>
      </c>
      <c r="D159" s="13" t="s">
        <v>75</v>
      </c>
      <c r="E159" s="13" t="s">
        <v>200</v>
      </c>
      <c r="F159" s="13">
        <v>240</v>
      </c>
      <c r="G159" s="15">
        <f>G160</f>
        <v>35000</v>
      </c>
      <c r="H159" s="15">
        <f>H160</f>
        <v>25000</v>
      </c>
      <c r="I159" s="34">
        <f t="shared" si="20"/>
        <v>25000</v>
      </c>
    </row>
    <row r="160" spans="1:10" ht="12.75">
      <c r="A160" s="32" t="s">
        <v>32</v>
      </c>
      <c r="B160" s="12">
        <v>941</v>
      </c>
      <c r="C160" s="13" t="s">
        <v>108</v>
      </c>
      <c r="D160" s="13" t="s">
        <v>75</v>
      </c>
      <c r="E160" s="13" t="s">
        <v>200</v>
      </c>
      <c r="F160" s="13" t="s">
        <v>33</v>
      </c>
      <c r="G160" s="15">
        <f>55000+95000-125000+10000</f>
        <v>35000</v>
      </c>
      <c r="H160" s="15">
        <v>25000</v>
      </c>
      <c r="I160" s="34">
        <v>25000</v>
      </c>
      <c r="J160" s="8"/>
    </row>
    <row r="161" spans="1:9" ht="12.75">
      <c r="A161" s="32" t="s">
        <v>118</v>
      </c>
      <c r="B161" s="12">
        <v>941</v>
      </c>
      <c r="C161" s="13" t="s">
        <v>108</v>
      </c>
      <c r="D161" s="13" t="s">
        <v>75</v>
      </c>
      <c r="E161" s="13" t="s">
        <v>201</v>
      </c>
      <c r="F161" s="13"/>
      <c r="G161" s="15">
        <f aca="true" t="shared" si="21" ref="G161:I162">G162</f>
        <v>82000</v>
      </c>
      <c r="H161" s="15">
        <f t="shared" si="21"/>
        <v>10000</v>
      </c>
      <c r="I161" s="34">
        <f t="shared" si="21"/>
        <v>20000</v>
      </c>
    </row>
    <row r="162" spans="1:9" ht="52.5">
      <c r="A162" s="32" t="s">
        <v>176</v>
      </c>
      <c r="B162" s="12">
        <v>941</v>
      </c>
      <c r="C162" s="13" t="s">
        <v>108</v>
      </c>
      <c r="D162" s="13" t="s">
        <v>75</v>
      </c>
      <c r="E162" s="13" t="s">
        <v>202</v>
      </c>
      <c r="F162" s="13"/>
      <c r="G162" s="15">
        <f t="shared" si="21"/>
        <v>82000</v>
      </c>
      <c r="H162" s="15">
        <f t="shared" si="21"/>
        <v>10000</v>
      </c>
      <c r="I162" s="34">
        <f t="shared" si="21"/>
        <v>20000</v>
      </c>
    </row>
    <row r="163" spans="1:9" ht="26.25">
      <c r="A163" s="32" t="s">
        <v>29</v>
      </c>
      <c r="B163" s="12">
        <v>941</v>
      </c>
      <c r="C163" s="13" t="s">
        <v>108</v>
      </c>
      <c r="D163" s="13" t="s">
        <v>75</v>
      </c>
      <c r="E163" s="13" t="s">
        <v>202</v>
      </c>
      <c r="F163" s="13">
        <v>240</v>
      </c>
      <c r="G163" s="15">
        <f>G164</f>
        <v>82000</v>
      </c>
      <c r="H163" s="15">
        <f>H164</f>
        <v>10000</v>
      </c>
      <c r="I163" s="34">
        <f>I164</f>
        <v>20000</v>
      </c>
    </row>
    <row r="164" spans="1:9" ht="12.75">
      <c r="A164" s="32" t="s">
        <v>32</v>
      </c>
      <c r="B164" s="12">
        <v>941</v>
      </c>
      <c r="C164" s="13" t="s">
        <v>108</v>
      </c>
      <c r="D164" s="13" t="s">
        <v>75</v>
      </c>
      <c r="E164" s="13" t="s">
        <v>202</v>
      </c>
      <c r="F164" s="13" t="s">
        <v>33</v>
      </c>
      <c r="G164" s="15">
        <f>100000-18000</f>
        <v>82000</v>
      </c>
      <c r="H164" s="15">
        <f>H165</f>
        <v>10000</v>
      </c>
      <c r="I164" s="34">
        <v>20000</v>
      </c>
    </row>
    <row r="165" spans="1:9" ht="12.75">
      <c r="A165" s="32" t="s">
        <v>119</v>
      </c>
      <c r="B165" s="12">
        <v>941</v>
      </c>
      <c r="C165" s="13" t="s">
        <v>108</v>
      </c>
      <c r="D165" s="13" t="s">
        <v>75</v>
      </c>
      <c r="E165" s="13" t="s">
        <v>203</v>
      </c>
      <c r="F165" s="13"/>
      <c r="G165" s="15">
        <f>G166</f>
        <v>35000</v>
      </c>
      <c r="H165" s="15">
        <f>H166</f>
        <v>10000</v>
      </c>
      <c r="I165" s="34">
        <f>I166</f>
        <v>10000</v>
      </c>
    </row>
    <row r="166" spans="1:9" ht="39">
      <c r="A166" s="32" t="s">
        <v>174</v>
      </c>
      <c r="B166" s="12">
        <v>941</v>
      </c>
      <c r="C166" s="13" t="s">
        <v>108</v>
      </c>
      <c r="D166" s="13" t="s">
        <v>75</v>
      </c>
      <c r="E166" s="13" t="s">
        <v>211</v>
      </c>
      <c r="F166" s="13"/>
      <c r="G166" s="15">
        <f>G167</f>
        <v>35000</v>
      </c>
      <c r="H166" s="15">
        <f>H168</f>
        <v>10000</v>
      </c>
      <c r="I166" s="34">
        <f>I168</f>
        <v>10000</v>
      </c>
    </row>
    <row r="167" spans="1:9" ht="26.25">
      <c r="A167" s="32" t="s">
        <v>29</v>
      </c>
      <c r="B167" s="12">
        <v>941</v>
      </c>
      <c r="C167" s="13" t="s">
        <v>108</v>
      </c>
      <c r="D167" s="13" t="s">
        <v>75</v>
      </c>
      <c r="E167" s="13" t="s">
        <v>211</v>
      </c>
      <c r="F167" s="13" t="s">
        <v>54</v>
      </c>
      <c r="G167" s="15">
        <f>G168</f>
        <v>35000</v>
      </c>
      <c r="H167" s="15">
        <f>H168</f>
        <v>10000</v>
      </c>
      <c r="I167" s="34">
        <f>I168</f>
        <v>10000</v>
      </c>
    </row>
    <row r="168" spans="1:9" ht="12.75">
      <c r="A168" s="32" t="s">
        <v>32</v>
      </c>
      <c r="B168" s="12">
        <v>941</v>
      </c>
      <c r="C168" s="13" t="s">
        <v>108</v>
      </c>
      <c r="D168" s="13" t="s">
        <v>75</v>
      </c>
      <c r="E168" s="13" t="s">
        <v>211</v>
      </c>
      <c r="F168" s="13" t="s">
        <v>33</v>
      </c>
      <c r="G168" s="15">
        <v>35000</v>
      </c>
      <c r="H168" s="15">
        <v>10000</v>
      </c>
      <c r="I168" s="34">
        <v>10000</v>
      </c>
    </row>
    <row r="169" spans="1:9" ht="12.75">
      <c r="A169" s="32" t="s">
        <v>120</v>
      </c>
      <c r="B169" s="12">
        <v>941</v>
      </c>
      <c r="C169" s="13" t="s">
        <v>108</v>
      </c>
      <c r="D169" s="13" t="s">
        <v>75</v>
      </c>
      <c r="E169" s="13" t="s">
        <v>204</v>
      </c>
      <c r="F169" s="13"/>
      <c r="G169" s="15">
        <f aca="true" t="shared" si="22" ref="G169:I171">G170</f>
        <v>30000</v>
      </c>
      <c r="H169" s="15">
        <f t="shared" si="22"/>
        <v>0</v>
      </c>
      <c r="I169" s="34">
        <f t="shared" si="22"/>
        <v>0</v>
      </c>
    </row>
    <row r="170" spans="1:9" ht="52.5">
      <c r="A170" s="32" t="s">
        <v>175</v>
      </c>
      <c r="B170" s="12">
        <v>941</v>
      </c>
      <c r="C170" s="13" t="s">
        <v>108</v>
      </c>
      <c r="D170" s="13" t="s">
        <v>75</v>
      </c>
      <c r="E170" s="13" t="s">
        <v>205</v>
      </c>
      <c r="F170" s="13"/>
      <c r="G170" s="15">
        <f t="shared" si="22"/>
        <v>30000</v>
      </c>
      <c r="H170" s="15">
        <f t="shared" si="22"/>
        <v>0</v>
      </c>
      <c r="I170" s="34">
        <f t="shared" si="22"/>
        <v>0</v>
      </c>
    </row>
    <row r="171" spans="1:9" ht="26.25">
      <c r="A171" s="32" t="s">
        <v>29</v>
      </c>
      <c r="B171" s="12">
        <v>941</v>
      </c>
      <c r="C171" s="13" t="s">
        <v>108</v>
      </c>
      <c r="D171" s="13" t="s">
        <v>75</v>
      </c>
      <c r="E171" s="13" t="s">
        <v>205</v>
      </c>
      <c r="F171" s="13">
        <v>240</v>
      </c>
      <c r="G171" s="15">
        <f>G172</f>
        <v>30000</v>
      </c>
      <c r="H171" s="15">
        <f t="shared" si="22"/>
        <v>0</v>
      </c>
      <c r="I171" s="34">
        <f t="shared" si="22"/>
        <v>0</v>
      </c>
    </row>
    <row r="172" spans="1:9" ht="12.75">
      <c r="A172" s="32" t="s">
        <v>32</v>
      </c>
      <c r="B172" s="12">
        <v>941</v>
      </c>
      <c r="C172" s="13" t="s">
        <v>108</v>
      </c>
      <c r="D172" s="13" t="s">
        <v>75</v>
      </c>
      <c r="E172" s="13" t="s">
        <v>205</v>
      </c>
      <c r="F172" s="13" t="s">
        <v>33</v>
      </c>
      <c r="G172" s="15">
        <v>30000</v>
      </c>
      <c r="H172" s="15"/>
      <c r="I172" s="34"/>
    </row>
    <row r="173" spans="1:9" ht="12.75">
      <c r="A173" s="31" t="s">
        <v>121</v>
      </c>
      <c r="B173" s="7">
        <v>941</v>
      </c>
      <c r="C173" s="9" t="s">
        <v>53</v>
      </c>
      <c r="D173" s="9" t="s">
        <v>9</v>
      </c>
      <c r="E173" s="9"/>
      <c r="F173" s="9"/>
      <c r="G173" s="18">
        <f>G174+G180</f>
        <v>30000</v>
      </c>
      <c r="H173" s="18">
        <f>H174+H180</f>
        <v>20000</v>
      </c>
      <c r="I173" s="36">
        <f>I174+I180</f>
        <v>20000</v>
      </c>
    </row>
    <row r="174" spans="1:9" ht="29.25" customHeight="1">
      <c r="A174" s="37" t="s">
        <v>122</v>
      </c>
      <c r="B174" s="12">
        <v>941</v>
      </c>
      <c r="C174" s="13" t="s">
        <v>53</v>
      </c>
      <c r="D174" s="13" t="s">
        <v>108</v>
      </c>
      <c r="E174" s="17"/>
      <c r="F174" s="17"/>
      <c r="G174" s="15">
        <f aca="true" t="shared" si="23" ref="G174:I177">G175</f>
        <v>15000</v>
      </c>
      <c r="H174" s="15">
        <f t="shared" si="23"/>
        <v>10000</v>
      </c>
      <c r="I174" s="34">
        <f t="shared" si="23"/>
        <v>10000</v>
      </c>
    </row>
    <row r="175" spans="1:9" ht="26.25">
      <c r="A175" s="32" t="s">
        <v>45</v>
      </c>
      <c r="B175" s="12">
        <v>941</v>
      </c>
      <c r="C175" s="13" t="s">
        <v>53</v>
      </c>
      <c r="D175" s="13" t="s">
        <v>108</v>
      </c>
      <c r="E175" s="13" t="s">
        <v>46</v>
      </c>
      <c r="F175" s="17"/>
      <c r="G175" s="15">
        <f t="shared" si="23"/>
        <v>15000</v>
      </c>
      <c r="H175" s="15">
        <f t="shared" si="23"/>
        <v>10000</v>
      </c>
      <c r="I175" s="34">
        <f t="shared" si="23"/>
        <v>10000</v>
      </c>
    </row>
    <row r="176" spans="1:9" ht="12.75">
      <c r="A176" s="32" t="s">
        <v>62</v>
      </c>
      <c r="B176" s="12">
        <v>941</v>
      </c>
      <c r="C176" s="13" t="s">
        <v>53</v>
      </c>
      <c r="D176" s="13" t="s">
        <v>108</v>
      </c>
      <c r="E176" s="13" t="s">
        <v>48</v>
      </c>
      <c r="F176" s="17"/>
      <c r="G176" s="15">
        <f t="shared" si="23"/>
        <v>15000</v>
      </c>
      <c r="H176" s="15">
        <f t="shared" si="23"/>
        <v>10000</v>
      </c>
      <c r="I176" s="34">
        <f t="shared" si="23"/>
        <v>10000</v>
      </c>
    </row>
    <row r="177" spans="1:9" ht="52.5">
      <c r="A177" s="37" t="s">
        <v>123</v>
      </c>
      <c r="B177" s="12">
        <v>941</v>
      </c>
      <c r="C177" s="13" t="s">
        <v>53</v>
      </c>
      <c r="D177" s="13" t="s">
        <v>108</v>
      </c>
      <c r="E177" s="13" t="s">
        <v>127</v>
      </c>
      <c r="F177" s="17"/>
      <c r="G177" s="15">
        <f>G178</f>
        <v>15000</v>
      </c>
      <c r="H177" s="15">
        <f t="shared" si="23"/>
        <v>10000</v>
      </c>
      <c r="I177" s="34">
        <f t="shared" si="23"/>
        <v>10000</v>
      </c>
    </row>
    <row r="178" spans="1:9" ht="26.25">
      <c r="A178" s="32" t="s">
        <v>29</v>
      </c>
      <c r="B178" s="12">
        <v>941</v>
      </c>
      <c r="C178" s="13" t="s">
        <v>53</v>
      </c>
      <c r="D178" s="13" t="s">
        <v>108</v>
      </c>
      <c r="E178" s="13" t="s">
        <v>127</v>
      </c>
      <c r="F178" s="17">
        <v>240</v>
      </c>
      <c r="G178" s="15">
        <f>G179</f>
        <v>15000</v>
      </c>
      <c r="H178" s="15">
        <f>H179</f>
        <v>10000</v>
      </c>
      <c r="I178" s="34">
        <f>I179</f>
        <v>10000</v>
      </c>
    </row>
    <row r="179" spans="1:9" ht="12.75">
      <c r="A179" s="32" t="s">
        <v>32</v>
      </c>
      <c r="B179" s="12">
        <v>941</v>
      </c>
      <c r="C179" s="13" t="s">
        <v>53</v>
      </c>
      <c r="D179" s="13" t="s">
        <v>108</v>
      </c>
      <c r="E179" s="13" t="s">
        <v>127</v>
      </c>
      <c r="F179" s="17">
        <v>244</v>
      </c>
      <c r="G179" s="15">
        <v>15000</v>
      </c>
      <c r="H179" s="15">
        <v>10000</v>
      </c>
      <c r="I179" s="34">
        <v>10000</v>
      </c>
    </row>
    <row r="180" spans="1:9" ht="12.75">
      <c r="A180" s="32" t="s">
        <v>125</v>
      </c>
      <c r="B180" s="12">
        <v>941</v>
      </c>
      <c r="C180" s="13" t="s">
        <v>53</v>
      </c>
      <c r="D180" s="13" t="s">
        <v>53</v>
      </c>
      <c r="E180" s="13"/>
      <c r="F180" s="13"/>
      <c r="G180" s="15">
        <f aca="true" t="shared" si="24" ref="G180:I184">G181</f>
        <v>15000</v>
      </c>
      <c r="H180" s="15">
        <f t="shared" si="24"/>
        <v>10000</v>
      </c>
      <c r="I180" s="34">
        <f t="shared" si="24"/>
        <v>10000</v>
      </c>
    </row>
    <row r="181" spans="1:9" ht="26.25">
      <c r="A181" s="32" t="s">
        <v>45</v>
      </c>
      <c r="B181" s="12">
        <v>941</v>
      </c>
      <c r="C181" s="13" t="s">
        <v>53</v>
      </c>
      <c r="D181" s="13" t="s">
        <v>53</v>
      </c>
      <c r="E181" s="13" t="s">
        <v>46</v>
      </c>
      <c r="F181" s="13"/>
      <c r="G181" s="15">
        <f t="shared" si="24"/>
        <v>15000</v>
      </c>
      <c r="H181" s="15">
        <f t="shared" si="24"/>
        <v>10000</v>
      </c>
      <c r="I181" s="34">
        <f t="shared" si="24"/>
        <v>10000</v>
      </c>
    </row>
    <row r="182" spans="1:9" ht="12.75">
      <c r="A182" s="32" t="s">
        <v>62</v>
      </c>
      <c r="B182" s="12">
        <v>941</v>
      </c>
      <c r="C182" s="13" t="s">
        <v>53</v>
      </c>
      <c r="D182" s="13" t="s">
        <v>53</v>
      </c>
      <c r="E182" s="13" t="s">
        <v>48</v>
      </c>
      <c r="F182" s="13"/>
      <c r="G182" s="15">
        <f t="shared" si="24"/>
        <v>15000</v>
      </c>
      <c r="H182" s="15">
        <f t="shared" si="24"/>
        <v>10000</v>
      </c>
      <c r="I182" s="34">
        <f t="shared" si="24"/>
        <v>10000</v>
      </c>
    </row>
    <row r="183" spans="1:9" ht="26.25">
      <c r="A183" s="32" t="s">
        <v>126</v>
      </c>
      <c r="B183" s="12">
        <v>941</v>
      </c>
      <c r="C183" s="13" t="s">
        <v>53</v>
      </c>
      <c r="D183" s="13" t="s">
        <v>53</v>
      </c>
      <c r="E183" s="13" t="s">
        <v>124</v>
      </c>
      <c r="F183" s="13"/>
      <c r="G183" s="15">
        <f t="shared" si="24"/>
        <v>15000</v>
      </c>
      <c r="H183" s="15">
        <f t="shared" si="24"/>
        <v>10000</v>
      </c>
      <c r="I183" s="34">
        <f t="shared" si="24"/>
        <v>10000</v>
      </c>
    </row>
    <row r="184" spans="1:9" ht="26.25">
      <c r="A184" s="32" t="s">
        <v>29</v>
      </c>
      <c r="B184" s="12">
        <v>941</v>
      </c>
      <c r="C184" s="13" t="s">
        <v>53</v>
      </c>
      <c r="D184" s="13" t="s">
        <v>53</v>
      </c>
      <c r="E184" s="13" t="s">
        <v>124</v>
      </c>
      <c r="F184" s="13">
        <v>240</v>
      </c>
      <c r="G184" s="15">
        <f>G185</f>
        <v>15000</v>
      </c>
      <c r="H184" s="15">
        <f t="shared" si="24"/>
        <v>10000</v>
      </c>
      <c r="I184" s="34">
        <f t="shared" si="24"/>
        <v>10000</v>
      </c>
    </row>
    <row r="185" spans="1:9" ht="12.75">
      <c r="A185" s="32" t="s">
        <v>32</v>
      </c>
      <c r="B185" s="12">
        <v>941</v>
      </c>
      <c r="C185" s="13" t="s">
        <v>53</v>
      </c>
      <c r="D185" s="13" t="s">
        <v>53</v>
      </c>
      <c r="E185" s="13" t="s">
        <v>124</v>
      </c>
      <c r="F185" s="13" t="s">
        <v>33</v>
      </c>
      <c r="G185" s="15">
        <f>10000+5000</f>
        <v>15000</v>
      </c>
      <c r="H185" s="15">
        <v>10000</v>
      </c>
      <c r="I185" s="34">
        <v>10000</v>
      </c>
    </row>
    <row r="186" spans="1:9" ht="12.75">
      <c r="A186" s="31" t="s">
        <v>128</v>
      </c>
      <c r="B186" s="7">
        <v>941</v>
      </c>
      <c r="C186" s="9" t="s">
        <v>129</v>
      </c>
      <c r="D186" s="9" t="s">
        <v>9</v>
      </c>
      <c r="E186" s="9"/>
      <c r="F186" s="9"/>
      <c r="G186" s="18">
        <f>G187+G193</f>
        <v>1086611.65</v>
      </c>
      <c r="H186" s="18">
        <f>H187+H193</f>
        <v>32000</v>
      </c>
      <c r="I186" s="36">
        <f>I187+I193</f>
        <v>22000</v>
      </c>
    </row>
    <row r="187" spans="1:9" ht="12.75">
      <c r="A187" s="32" t="s">
        <v>130</v>
      </c>
      <c r="B187" s="12">
        <v>941</v>
      </c>
      <c r="C187" s="13" t="s">
        <v>129</v>
      </c>
      <c r="D187" s="13" t="s">
        <v>11</v>
      </c>
      <c r="E187" s="13"/>
      <c r="F187" s="13"/>
      <c r="G187" s="15">
        <f aca="true" t="shared" si="25" ref="G187:I191">G188</f>
        <v>31000</v>
      </c>
      <c r="H187" s="15">
        <f t="shared" si="25"/>
        <v>12000</v>
      </c>
      <c r="I187" s="34">
        <f t="shared" si="25"/>
        <v>12000</v>
      </c>
    </row>
    <row r="188" spans="1:9" ht="26.25">
      <c r="A188" s="32" t="s">
        <v>45</v>
      </c>
      <c r="B188" s="12">
        <v>941</v>
      </c>
      <c r="C188" s="13" t="s">
        <v>129</v>
      </c>
      <c r="D188" s="13" t="s">
        <v>11</v>
      </c>
      <c r="E188" s="13" t="s">
        <v>46</v>
      </c>
      <c r="F188" s="13"/>
      <c r="G188" s="15">
        <f t="shared" si="25"/>
        <v>31000</v>
      </c>
      <c r="H188" s="15">
        <f t="shared" si="25"/>
        <v>12000</v>
      </c>
      <c r="I188" s="34">
        <f t="shared" si="25"/>
        <v>12000</v>
      </c>
    </row>
    <row r="189" spans="1:9" ht="12.75">
      <c r="A189" s="32" t="s">
        <v>62</v>
      </c>
      <c r="B189" s="12">
        <v>941</v>
      </c>
      <c r="C189" s="13" t="s">
        <v>129</v>
      </c>
      <c r="D189" s="13" t="s">
        <v>11</v>
      </c>
      <c r="E189" s="13" t="s">
        <v>48</v>
      </c>
      <c r="F189" s="13"/>
      <c r="G189" s="15">
        <f t="shared" si="25"/>
        <v>31000</v>
      </c>
      <c r="H189" s="15">
        <f t="shared" si="25"/>
        <v>12000</v>
      </c>
      <c r="I189" s="34">
        <f t="shared" si="25"/>
        <v>12000</v>
      </c>
    </row>
    <row r="190" spans="1:9" ht="26.25">
      <c r="A190" s="32" t="s">
        <v>131</v>
      </c>
      <c r="B190" s="12">
        <v>941</v>
      </c>
      <c r="C190" s="13" t="s">
        <v>129</v>
      </c>
      <c r="D190" s="13" t="s">
        <v>11</v>
      </c>
      <c r="E190" s="13" t="s">
        <v>132</v>
      </c>
      <c r="F190" s="13"/>
      <c r="G190" s="15">
        <f t="shared" si="25"/>
        <v>31000</v>
      </c>
      <c r="H190" s="15">
        <f t="shared" si="25"/>
        <v>12000</v>
      </c>
      <c r="I190" s="34">
        <f t="shared" si="25"/>
        <v>12000</v>
      </c>
    </row>
    <row r="191" spans="1:9" ht="26.25">
      <c r="A191" s="32" t="s">
        <v>29</v>
      </c>
      <c r="B191" s="12">
        <v>941</v>
      </c>
      <c r="C191" s="13" t="s">
        <v>129</v>
      </c>
      <c r="D191" s="13" t="s">
        <v>11</v>
      </c>
      <c r="E191" s="13" t="s">
        <v>132</v>
      </c>
      <c r="F191" s="13">
        <v>240</v>
      </c>
      <c r="G191" s="15">
        <f>G192</f>
        <v>31000</v>
      </c>
      <c r="H191" s="15">
        <f t="shared" si="25"/>
        <v>12000</v>
      </c>
      <c r="I191" s="34">
        <f t="shared" si="25"/>
        <v>12000</v>
      </c>
    </row>
    <row r="192" spans="1:9" ht="12.75">
      <c r="A192" s="32" t="s">
        <v>32</v>
      </c>
      <c r="B192" s="12">
        <v>941</v>
      </c>
      <c r="C192" s="13" t="s">
        <v>129</v>
      </c>
      <c r="D192" s="13" t="s">
        <v>11</v>
      </c>
      <c r="E192" s="13" t="s">
        <v>132</v>
      </c>
      <c r="F192" s="13" t="s">
        <v>33</v>
      </c>
      <c r="G192" s="15">
        <f>15000+16000</f>
        <v>31000</v>
      </c>
      <c r="H192" s="15">
        <v>12000</v>
      </c>
      <c r="I192" s="34">
        <v>12000</v>
      </c>
    </row>
    <row r="193" spans="1:9" ht="12.75">
      <c r="A193" s="32" t="s">
        <v>133</v>
      </c>
      <c r="B193" s="12">
        <v>941</v>
      </c>
      <c r="C193" s="13" t="s">
        <v>129</v>
      </c>
      <c r="D193" s="13" t="s">
        <v>26</v>
      </c>
      <c r="E193" s="13"/>
      <c r="F193" s="13"/>
      <c r="G193" s="15">
        <f>G194</f>
        <v>1055611.65</v>
      </c>
      <c r="H193" s="15">
        <f>H194</f>
        <v>20000</v>
      </c>
      <c r="I193" s="34">
        <f>I194</f>
        <v>10000</v>
      </c>
    </row>
    <row r="194" spans="1:9" ht="30" customHeight="1">
      <c r="A194" s="32" t="s">
        <v>158</v>
      </c>
      <c r="B194" s="12">
        <v>941</v>
      </c>
      <c r="C194" s="13" t="s">
        <v>129</v>
      </c>
      <c r="D194" s="13" t="s">
        <v>26</v>
      </c>
      <c r="E194" s="13" t="s">
        <v>159</v>
      </c>
      <c r="F194" s="13"/>
      <c r="G194" s="15">
        <f>G195+G199</f>
        <v>1055611.65</v>
      </c>
      <c r="H194" s="15">
        <f>H195+H199</f>
        <v>20000</v>
      </c>
      <c r="I194" s="34">
        <f>I195+I199</f>
        <v>10000</v>
      </c>
    </row>
    <row r="195" spans="1:9" ht="30" customHeight="1">
      <c r="A195" s="32" t="s">
        <v>206</v>
      </c>
      <c r="B195" s="12">
        <v>941</v>
      </c>
      <c r="C195" s="13" t="s">
        <v>129</v>
      </c>
      <c r="D195" s="13" t="s">
        <v>26</v>
      </c>
      <c r="E195" s="13" t="s">
        <v>161</v>
      </c>
      <c r="F195" s="13"/>
      <c r="G195" s="15">
        <f aca="true" t="shared" si="26" ref="G195:I197">G196</f>
        <v>49000</v>
      </c>
      <c r="H195" s="15">
        <f t="shared" si="26"/>
        <v>20000</v>
      </c>
      <c r="I195" s="34">
        <f t="shared" si="26"/>
        <v>10000</v>
      </c>
    </row>
    <row r="196" spans="1:9" ht="70.5" customHeight="1">
      <c r="A196" s="32" t="s">
        <v>212</v>
      </c>
      <c r="B196" s="12">
        <v>941</v>
      </c>
      <c r="C196" s="13" t="s">
        <v>129</v>
      </c>
      <c r="D196" s="13" t="s">
        <v>26</v>
      </c>
      <c r="E196" s="13" t="s">
        <v>160</v>
      </c>
      <c r="F196" s="13"/>
      <c r="G196" s="15">
        <f t="shared" si="26"/>
        <v>49000</v>
      </c>
      <c r="H196" s="15">
        <f t="shared" si="26"/>
        <v>20000</v>
      </c>
      <c r="I196" s="34">
        <f t="shared" si="26"/>
        <v>10000</v>
      </c>
    </row>
    <row r="197" spans="1:9" ht="27.75" customHeight="1">
      <c r="A197" s="32" t="s">
        <v>29</v>
      </c>
      <c r="B197" s="12">
        <v>941</v>
      </c>
      <c r="C197" s="13" t="s">
        <v>129</v>
      </c>
      <c r="D197" s="13" t="s">
        <v>26</v>
      </c>
      <c r="E197" s="13" t="s">
        <v>160</v>
      </c>
      <c r="F197" s="13" t="s">
        <v>54</v>
      </c>
      <c r="G197" s="15">
        <f t="shared" si="26"/>
        <v>49000</v>
      </c>
      <c r="H197" s="15">
        <f t="shared" si="26"/>
        <v>20000</v>
      </c>
      <c r="I197" s="34">
        <f t="shared" si="26"/>
        <v>10000</v>
      </c>
    </row>
    <row r="198" spans="1:9" ht="16.5" customHeight="1">
      <c r="A198" s="32" t="s">
        <v>32</v>
      </c>
      <c r="B198" s="12">
        <v>941</v>
      </c>
      <c r="C198" s="13" t="s">
        <v>129</v>
      </c>
      <c r="D198" s="13" t="s">
        <v>26</v>
      </c>
      <c r="E198" s="13" t="s">
        <v>160</v>
      </c>
      <c r="F198" s="13" t="s">
        <v>33</v>
      </c>
      <c r="G198" s="15">
        <f>30000+21000+15000+4000-28000+7000</f>
        <v>49000</v>
      </c>
      <c r="H198" s="15">
        <v>20000</v>
      </c>
      <c r="I198" s="34">
        <v>10000</v>
      </c>
    </row>
    <row r="199" spans="1:9" ht="42" customHeight="1">
      <c r="A199" s="32" t="s">
        <v>207</v>
      </c>
      <c r="B199" s="12">
        <v>941</v>
      </c>
      <c r="C199" s="13" t="s">
        <v>129</v>
      </c>
      <c r="D199" s="13" t="s">
        <v>26</v>
      </c>
      <c r="E199" s="13" t="s">
        <v>162</v>
      </c>
      <c r="F199" s="13"/>
      <c r="G199" s="15">
        <f aca="true" t="shared" si="27" ref="G199:I201">G200</f>
        <v>1006611.65</v>
      </c>
      <c r="H199" s="15">
        <f t="shared" si="27"/>
        <v>0</v>
      </c>
      <c r="I199" s="34">
        <f t="shared" si="27"/>
        <v>0</v>
      </c>
    </row>
    <row r="200" spans="1:9" ht="66">
      <c r="A200" s="32" t="s">
        <v>208</v>
      </c>
      <c r="B200" s="12">
        <v>941</v>
      </c>
      <c r="C200" s="13" t="s">
        <v>129</v>
      </c>
      <c r="D200" s="13" t="s">
        <v>26</v>
      </c>
      <c r="E200" s="13" t="s">
        <v>214</v>
      </c>
      <c r="F200" s="13"/>
      <c r="G200" s="15">
        <f t="shared" si="27"/>
        <v>1006611.65</v>
      </c>
      <c r="H200" s="15">
        <f t="shared" si="27"/>
        <v>0</v>
      </c>
      <c r="I200" s="34">
        <f t="shared" si="27"/>
        <v>0</v>
      </c>
    </row>
    <row r="201" spans="1:9" ht="26.25">
      <c r="A201" s="32" t="s">
        <v>29</v>
      </c>
      <c r="B201" s="12">
        <v>941</v>
      </c>
      <c r="C201" s="13" t="s">
        <v>129</v>
      </c>
      <c r="D201" s="13" t="s">
        <v>26</v>
      </c>
      <c r="E201" s="13" t="s">
        <v>214</v>
      </c>
      <c r="F201" s="13" t="s">
        <v>54</v>
      </c>
      <c r="G201" s="15">
        <f t="shared" si="27"/>
        <v>1006611.65</v>
      </c>
      <c r="H201" s="15">
        <f t="shared" si="27"/>
        <v>0</v>
      </c>
      <c r="I201" s="34">
        <f t="shared" si="27"/>
        <v>0</v>
      </c>
    </row>
    <row r="202" spans="1:9" ht="12.75">
      <c r="A202" s="32" t="s">
        <v>32</v>
      </c>
      <c r="B202" s="12">
        <v>941</v>
      </c>
      <c r="C202" s="13" t="s">
        <v>129</v>
      </c>
      <c r="D202" s="13" t="s">
        <v>26</v>
      </c>
      <c r="E202" s="13" t="s">
        <v>214</v>
      </c>
      <c r="F202" s="13" t="s">
        <v>33</v>
      </c>
      <c r="G202" s="15">
        <v>1006611.65</v>
      </c>
      <c r="H202" s="15"/>
      <c r="I202" s="34"/>
    </row>
    <row r="203" spans="1:9" ht="12.75">
      <c r="A203" s="31" t="s">
        <v>134</v>
      </c>
      <c r="B203" s="7">
        <v>941</v>
      </c>
      <c r="C203" s="9">
        <v>10</v>
      </c>
      <c r="D203" s="9" t="s">
        <v>9</v>
      </c>
      <c r="E203" s="9"/>
      <c r="F203" s="9"/>
      <c r="G203" s="18">
        <f aca="true" t="shared" si="28" ref="G203:I208">G204</f>
        <v>188200</v>
      </c>
      <c r="H203" s="18">
        <f t="shared" si="28"/>
        <v>188200</v>
      </c>
      <c r="I203" s="36">
        <f t="shared" si="28"/>
        <v>188200</v>
      </c>
    </row>
    <row r="204" spans="1:9" ht="12.75">
      <c r="A204" s="32" t="s">
        <v>135</v>
      </c>
      <c r="B204" s="12">
        <v>941</v>
      </c>
      <c r="C204" s="13">
        <v>10</v>
      </c>
      <c r="D204" s="13" t="s">
        <v>11</v>
      </c>
      <c r="E204" s="13"/>
      <c r="F204" s="13"/>
      <c r="G204" s="15">
        <f t="shared" si="28"/>
        <v>188200</v>
      </c>
      <c r="H204" s="15">
        <f t="shared" si="28"/>
        <v>188200</v>
      </c>
      <c r="I204" s="34">
        <f t="shared" si="28"/>
        <v>188200</v>
      </c>
    </row>
    <row r="205" spans="1:9" ht="26.25">
      <c r="A205" s="32" t="s">
        <v>45</v>
      </c>
      <c r="B205" s="12">
        <v>941</v>
      </c>
      <c r="C205" s="13">
        <v>10</v>
      </c>
      <c r="D205" s="13" t="s">
        <v>11</v>
      </c>
      <c r="E205" s="13" t="s">
        <v>46</v>
      </c>
      <c r="F205" s="13"/>
      <c r="G205" s="15">
        <f t="shared" si="28"/>
        <v>188200</v>
      </c>
      <c r="H205" s="15">
        <f t="shared" si="28"/>
        <v>188200</v>
      </c>
      <c r="I205" s="34">
        <f t="shared" si="28"/>
        <v>188200</v>
      </c>
    </row>
    <row r="206" spans="1:9" ht="12.75">
      <c r="A206" s="32" t="s">
        <v>62</v>
      </c>
      <c r="B206" s="12">
        <v>941</v>
      </c>
      <c r="C206" s="13">
        <v>10</v>
      </c>
      <c r="D206" s="13" t="s">
        <v>11</v>
      </c>
      <c r="E206" s="13" t="s">
        <v>48</v>
      </c>
      <c r="F206" s="13"/>
      <c r="G206" s="15">
        <f t="shared" si="28"/>
        <v>188200</v>
      </c>
      <c r="H206" s="15">
        <f t="shared" si="28"/>
        <v>188200</v>
      </c>
      <c r="I206" s="34">
        <f t="shared" si="28"/>
        <v>188200</v>
      </c>
    </row>
    <row r="207" spans="1:9" ht="12.75">
      <c r="A207" s="32" t="s">
        <v>136</v>
      </c>
      <c r="B207" s="12">
        <v>941</v>
      </c>
      <c r="C207" s="13">
        <v>10</v>
      </c>
      <c r="D207" s="13" t="s">
        <v>11</v>
      </c>
      <c r="E207" s="13" t="s">
        <v>137</v>
      </c>
      <c r="F207" s="13"/>
      <c r="G207" s="15">
        <f t="shared" si="28"/>
        <v>188200</v>
      </c>
      <c r="H207" s="15">
        <f t="shared" si="28"/>
        <v>188200</v>
      </c>
      <c r="I207" s="34">
        <f t="shared" si="28"/>
        <v>188200</v>
      </c>
    </row>
    <row r="208" spans="1:9" ht="12.75">
      <c r="A208" s="32" t="s">
        <v>138</v>
      </c>
      <c r="B208" s="12">
        <v>941</v>
      </c>
      <c r="C208" s="13">
        <v>10</v>
      </c>
      <c r="D208" s="13" t="s">
        <v>11</v>
      </c>
      <c r="E208" s="13" t="s">
        <v>137</v>
      </c>
      <c r="F208" s="13">
        <v>310</v>
      </c>
      <c r="G208" s="15">
        <f>G209</f>
        <v>188200</v>
      </c>
      <c r="H208" s="15">
        <f t="shared" si="28"/>
        <v>188200</v>
      </c>
      <c r="I208" s="34">
        <f t="shared" si="28"/>
        <v>188200</v>
      </c>
    </row>
    <row r="209" spans="1:9" ht="12.75">
      <c r="A209" s="32" t="s">
        <v>139</v>
      </c>
      <c r="B209" s="12">
        <v>941</v>
      </c>
      <c r="C209" s="13">
        <v>10</v>
      </c>
      <c r="D209" s="13" t="s">
        <v>11</v>
      </c>
      <c r="E209" s="13" t="s">
        <v>137</v>
      </c>
      <c r="F209" s="13" t="s">
        <v>140</v>
      </c>
      <c r="G209" s="15">
        <v>188200</v>
      </c>
      <c r="H209" s="15">
        <v>188200</v>
      </c>
      <c r="I209" s="34">
        <v>188200</v>
      </c>
    </row>
    <row r="210" spans="1:9" ht="12.75">
      <c r="A210" s="31" t="s">
        <v>141</v>
      </c>
      <c r="B210" s="7">
        <v>941</v>
      </c>
      <c r="C210" s="9">
        <v>11</v>
      </c>
      <c r="D210" s="9" t="s">
        <v>9</v>
      </c>
      <c r="E210" s="9"/>
      <c r="F210" s="9"/>
      <c r="G210" s="18">
        <f aca="true" t="shared" si="29" ref="G210:I215">G211</f>
        <v>4000</v>
      </c>
      <c r="H210" s="18">
        <f t="shared" si="29"/>
        <v>2000</v>
      </c>
      <c r="I210" s="36">
        <f t="shared" si="29"/>
        <v>2000</v>
      </c>
    </row>
    <row r="211" spans="1:9" ht="12.75">
      <c r="A211" s="32" t="s">
        <v>142</v>
      </c>
      <c r="B211" s="12">
        <v>941</v>
      </c>
      <c r="C211" s="13">
        <v>11</v>
      </c>
      <c r="D211" s="13" t="s">
        <v>11</v>
      </c>
      <c r="E211" s="13"/>
      <c r="F211" s="13"/>
      <c r="G211" s="15">
        <f t="shared" si="29"/>
        <v>4000</v>
      </c>
      <c r="H211" s="15">
        <f t="shared" si="29"/>
        <v>2000</v>
      </c>
      <c r="I211" s="34">
        <f t="shared" si="29"/>
        <v>2000</v>
      </c>
    </row>
    <row r="212" spans="1:9" ht="26.25">
      <c r="A212" s="32" t="s">
        <v>45</v>
      </c>
      <c r="B212" s="12">
        <v>941</v>
      </c>
      <c r="C212" s="13">
        <v>11</v>
      </c>
      <c r="D212" s="13" t="s">
        <v>11</v>
      </c>
      <c r="E212" s="13" t="s">
        <v>46</v>
      </c>
      <c r="F212" s="13"/>
      <c r="G212" s="15">
        <f t="shared" si="29"/>
        <v>4000</v>
      </c>
      <c r="H212" s="15">
        <f t="shared" si="29"/>
        <v>2000</v>
      </c>
      <c r="I212" s="34">
        <f t="shared" si="29"/>
        <v>2000</v>
      </c>
    </row>
    <row r="213" spans="1:9" ht="12.75">
      <c r="A213" s="32" t="s">
        <v>62</v>
      </c>
      <c r="B213" s="12">
        <v>941</v>
      </c>
      <c r="C213" s="13">
        <v>11</v>
      </c>
      <c r="D213" s="13" t="s">
        <v>11</v>
      </c>
      <c r="E213" s="13" t="s">
        <v>48</v>
      </c>
      <c r="F213" s="13"/>
      <c r="G213" s="15">
        <f t="shared" si="29"/>
        <v>4000</v>
      </c>
      <c r="H213" s="15">
        <f t="shared" si="29"/>
        <v>2000</v>
      </c>
      <c r="I213" s="34">
        <f t="shared" si="29"/>
        <v>2000</v>
      </c>
    </row>
    <row r="214" spans="1:9" ht="26.25">
      <c r="A214" s="32" t="s">
        <v>143</v>
      </c>
      <c r="B214" s="12">
        <v>941</v>
      </c>
      <c r="C214" s="13">
        <v>11</v>
      </c>
      <c r="D214" s="13" t="s">
        <v>11</v>
      </c>
      <c r="E214" s="13" t="s">
        <v>144</v>
      </c>
      <c r="F214" s="13"/>
      <c r="G214" s="15">
        <f t="shared" si="29"/>
        <v>4000</v>
      </c>
      <c r="H214" s="15">
        <f t="shared" si="29"/>
        <v>2000</v>
      </c>
      <c r="I214" s="34">
        <f t="shared" si="29"/>
        <v>2000</v>
      </c>
    </row>
    <row r="215" spans="1:9" ht="26.25">
      <c r="A215" s="32" t="s">
        <v>29</v>
      </c>
      <c r="B215" s="12">
        <v>941</v>
      </c>
      <c r="C215" s="13">
        <v>11</v>
      </c>
      <c r="D215" s="13" t="s">
        <v>11</v>
      </c>
      <c r="E215" s="13" t="s">
        <v>144</v>
      </c>
      <c r="F215" s="13">
        <v>240</v>
      </c>
      <c r="G215" s="15">
        <f>G216</f>
        <v>4000</v>
      </c>
      <c r="H215" s="15">
        <f t="shared" si="29"/>
        <v>2000</v>
      </c>
      <c r="I215" s="34">
        <f t="shared" si="29"/>
        <v>2000</v>
      </c>
    </row>
    <row r="216" spans="1:9" ht="12.75">
      <c r="A216" s="32" t="s">
        <v>32</v>
      </c>
      <c r="B216" s="12">
        <v>941</v>
      </c>
      <c r="C216" s="13">
        <v>11</v>
      </c>
      <c r="D216" s="13" t="s">
        <v>11</v>
      </c>
      <c r="E216" s="13" t="s">
        <v>144</v>
      </c>
      <c r="F216" s="13" t="s">
        <v>33</v>
      </c>
      <c r="G216" s="15">
        <v>4000</v>
      </c>
      <c r="H216" s="15">
        <v>2000</v>
      </c>
      <c r="I216" s="34">
        <v>2000</v>
      </c>
    </row>
    <row r="217" spans="1:9" ht="12.75">
      <c r="A217" s="31" t="s">
        <v>145</v>
      </c>
      <c r="B217" s="7">
        <v>941</v>
      </c>
      <c r="C217" s="9">
        <v>12</v>
      </c>
      <c r="D217" s="9" t="s">
        <v>9</v>
      </c>
      <c r="E217" s="9"/>
      <c r="F217" s="9"/>
      <c r="G217" s="18">
        <f aca="true" t="shared" si="30" ref="G217:I221">G218</f>
        <v>2500</v>
      </c>
      <c r="H217" s="18">
        <f t="shared" si="30"/>
        <v>2500</v>
      </c>
      <c r="I217" s="36">
        <f t="shared" si="30"/>
        <v>2500</v>
      </c>
    </row>
    <row r="218" spans="1:9" ht="12.75">
      <c r="A218" s="32" t="s">
        <v>146</v>
      </c>
      <c r="B218" s="12">
        <v>941</v>
      </c>
      <c r="C218" s="13">
        <v>12</v>
      </c>
      <c r="D218" s="13" t="s">
        <v>13</v>
      </c>
      <c r="E218" s="13"/>
      <c r="F218" s="13"/>
      <c r="G218" s="15">
        <f t="shared" si="30"/>
        <v>2500</v>
      </c>
      <c r="H218" s="15">
        <f t="shared" si="30"/>
        <v>2500</v>
      </c>
      <c r="I218" s="34">
        <f t="shared" si="30"/>
        <v>2500</v>
      </c>
    </row>
    <row r="219" spans="1:9" ht="26.25">
      <c r="A219" s="32" t="s">
        <v>45</v>
      </c>
      <c r="B219" s="12">
        <v>941</v>
      </c>
      <c r="C219" s="13">
        <v>12</v>
      </c>
      <c r="D219" s="13" t="s">
        <v>13</v>
      </c>
      <c r="E219" s="13" t="s">
        <v>46</v>
      </c>
      <c r="F219" s="13"/>
      <c r="G219" s="15">
        <f t="shared" si="30"/>
        <v>2500</v>
      </c>
      <c r="H219" s="15">
        <f t="shared" si="30"/>
        <v>2500</v>
      </c>
      <c r="I219" s="34">
        <f t="shared" si="30"/>
        <v>2500</v>
      </c>
    </row>
    <row r="220" spans="1:9" ht="12.75">
      <c r="A220" s="32" t="s">
        <v>62</v>
      </c>
      <c r="B220" s="12">
        <v>941</v>
      </c>
      <c r="C220" s="13">
        <v>12</v>
      </c>
      <c r="D220" s="13" t="s">
        <v>13</v>
      </c>
      <c r="E220" s="13" t="s">
        <v>48</v>
      </c>
      <c r="F220" s="13"/>
      <c r="G220" s="15">
        <f t="shared" si="30"/>
        <v>2500</v>
      </c>
      <c r="H220" s="15">
        <f t="shared" si="30"/>
        <v>2500</v>
      </c>
      <c r="I220" s="34">
        <f t="shared" si="30"/>
        <v>2500</v>
      </c>
    </row>
    <row r="221" spans="1:9" ht="26.25">
      <c r="A221" s="32" t="s">
        <v>147</v>
      </c>
      <c r="B221" s="12">
        <v>941</v>
      </c>
      <c r="C221" s="13">
        <v>12</v>
      </c>
      <c r="D221" s="13" t="s">
        <v>13</v>
      </c>
      <c r="E221" s="13" t="s">
        <v>148</v>
      </c>
      <c r="F221" s="13"/>
      <c r="G221" s="15">
        <f t="shared" si="30"/>
        <v>2500</v>
      </c>
      <c r="H221" s="15">
        <f t="shared" si="30"/>
        <v>2500</v>
      </c>
      <c r="I221" s="34">
        <f t="shared" si="30"/>
        <v>2500</v>
      </c>
    </row>
    <row r="222" spans="1:9" ht="26.25">
      <c r="A222" s="32" t="s">
        <v>29</v>
      </c>
      <c r="B222" s="12">
        <v>941</v>
      </c>
      <c r="C222" s="13">
        <v>12</v>
      </c>
      <c r="D222" s="13" t="s">
        <v>13</v>
      </c>
      <c r="E222" s="13" t="s">
        <v>148</v>
      </c>
      <c r="F222" s="13">
        <v>240</v>
      </c>
      <c r="G222" s="15">
        <f>G223+G224</f>
        <v>2500</v>
      </c>
      <c r="H222" s="15">
        <f>H223+H224</f>
        <v>2500</v>
      </c>
      <c r="I222" s="34">
        <f>I223+I224</f>
        <v>2500</v>
      </c>
    </row>
    <row r="223" spans="1:9" ht="26.25">
      <c r="A223" s="32" t="s">
        <v>30</v>
      </c>
      <c r="B223" s="12">
        <v>941</v>
      </c>
      <c r="C223" s="13">
        <v>12</v>
      </c>
      <c r="D223" s="13" t="s">
        <v>13</v>
      </c>
      <c r="E223" s="13" t="s">
        <v>148</v>
      </c>
      <c r="F223" s="13" t="s">
        <v>31</v>
      </c>
      <c r="G223" s="15">
        <v>700</v>
      </c>
      <c r="H223" s="15">
        <v>700</v>
      </c>
      <c r="I223" s="34">
        <v>700</v>
      </c>
    </row>
    <row r="224" spans="1:9" ht="12.75">
      <c r="A224" s="32" t="s">
        <v>32</v>
      </c>
      <c r="B224" s="12">
        <v>941</v>
      </c>
      <c r="C224" s="13">
        <v>12</v>
      </c>
      <c r="D224" s="13" t="s">
        <v>13</v>
      </c>
      <c r="E224" s="13" t="s">
        <v>148</v>
      </c>
      <c r="F224" s="13" t="s">
        <v>33</v>
      </c>
      <c r="G224" s="15">
        <v>1800</v>
      </c>
      <c r="H224" s="15">
        <v>1800</v>
      </c>
      <c r="I224" s="34">
        <v>1800</v>
      </c>
    </row>
    <row r="225" spans="1:9" ht="12.75">
      <c r="A225" s="42" t="s">
        <v>149</v>
      </c>
      <c r="B225" s="7">
        <v>941</v>
      </c>
      <c r="C225" s="9" t="s">
        <v>150</v>
      </c>
      <c r="D225" s="9" t="s">
        <v>151</v>
      </c>
      <c r="E225" s="9" t="s">
        <v>152</v>
      </c>
      <c r="F225" s="9"/>
      <c r="G225" s="18">
        <f aca="true" t="shared" si="31" ref="G225:I227">G226</f>
        <v>0</v>
      </c>
      <c r="H225" s="18">
        <f t="shared" si="31"/>
        <v>178540</v>
      </c>
      <c r="I225" s="36">
        <f t="shared" si="31"/>
        <v>385940</v>
      </c>
    </row>
    <row r="226" spans="1:9" ht="26.25">
      <c r="A226" s="37" t="s">
        <v>45</v>
      </c>
      <c r="B226" s="12">
        <v>941</v>
      </c>
      <c r="C226" s="13" t="s">
        <v>151</v>
      </c>
      <c r="D226" s="13" t="s">
        <v>151</v>
      </c>
      <c r="E226" s="17" t="s">
        <v>46</v>
      </c>
      <c r="F226" s="13"/>
      <c r="G226" s="15">
        <f t="shared" si="31"/>
        <v>0</v>
      </c>
      <c r="H226" s="15">
        <f t="shared" si="31"/>
        <v>178540</v>
      </c>
      <c r="I226" s="34">
        <f t="shared" si="31"/>
        <v>385940</v>
      </c>
    </row>
    <row r="227" spans="1:9" ht="12.75">
      <c r="A227" s="37" t="s">
        <v>149</v>
      </c>
      <c r="B227" s="12">
        <v>941</v>
      </c>
      <c r="C227" s="13" t="s">
        <v>151</v>
      </c>
      <c r="D227" s="13" t="s">
        <v>151</v>
      </c>
      <c r="E227" s="17" t="s">
        <v>153</v>
      </c>
      <c r="F227" s="13"/>
      <c r="G227" s="15">
        <f t="shared" si="31"/>
        <v>0</v>
      </c>
      <c r="H227" s="15">
        <f t="shared" si="31"/>
        <v>178540</v>
      </c>
      <c r="I227" s="34">
        <f t="shared" si="31"/>
        <v>385940</v>
      </c>
    </row>
    <row r="228" spans="1:9" ht="12.75">
      <c r="A228" s="37" t="s">
        <v>149</v>
      </c>
      <c r="B228" s="12">
        <v>941</v>
      </c>
      <c r="C228" s="13" t="s">
        <v>151</v>
      </c>
      <c r="D228" s="13" t="s">
        <v>151</v>
      </c>
      <c r="E228" s="17" t="s">
        <v>153</v>
      </c>
      <c r="F228" s="13" t="s">
        <v>154</v>
      </c>
      <c r="G228" s="15">
        <v>0</v>
      </c>
      <c r="H228" s="15">
        <v>178540</v>
      </c>
      <c r="I228" s="34">
        <v>385940</v>
      </c>
    </row>
    <row r="229" spans="1:9" ht="14.25" customHeight="1">
      <c r="A229" s="46" t="s">
        <v>155</v>
      </c>
      <c r="B229" s="53"/>
      <c r="C229" s="49"/>
      <c r="D229" s="49"/>
      <c r="E229" s="49"/>
      <c r="F229" s="49"/>
      <c r="G229" s="50">
        <f>G12</f>
        <v>10044976.540000001</v>
      </c>
      <c r="H229" s="50">
        <f>H12</f>
        <v>7388462</v>
      </c>
      <c r="I229" s="58">
        <f>I12</f>
        <v>7593893</v>
      </c>
    </row>
    <row r="230" spans="1:9" ht="13.5" thickBot="1">
      <c r="A230" s="52"/>
      <c r="B230" s="54"/>
      <c r="C230" s="55"/>
      <c r="D230" s="55"/>
      <c r="E230" s="55"/>
      <c r="F230" s="55"/>
      <c r="G230" s="57"/>
      <c r="H230" s="57"/>
      <c r="I230" s="60"/>
    </row>
    <row r="232" spans="8:9" ht="12.75">
      <c r="H232" s="6"/>
      <c r="I232" s="6"/>
    </row>
    <row r="233" ht="12.75">
      <c r="I233" s="6"/>
    </row>
    <row r="234" spans="8:9" ht="12.75">
      <c r="H234" s="23"/>
      <c r="I234" s="23"/>
    </row>
  </sheetData>
  <sheetProtection/>
  <mergeCells count="24">
    <mergeCell ref="G4:I4"/>
    <mergeCell ref="G5:I5"/>
    <mergeCell ref="G6:I6"/>
    <mergeCell ref="H229:H230"/>
    <mergeCell ref="I12:I13"/>
    <mergeCell ref="I229:I230"/>
    <mergeCell ref="G229:G230"/>
    <mergeCell ref="G7:I7"/>
    <mergeCell ref="A229:A230"/>
    <mergeCell ref="B229:B230"/>
    <mergeCell ref="C229:C230"/>
    <mergeCell ref="D229:D230"/>
    <mergeCell ref="E229:E230"/>
    <mergeCell ref="F229:F230"/>
    <mergeCell ref="J12:J13"/>
    <mergeCell ref="A9:I9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54" right="0.18" top="0.34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2022-11-14T08:40:30Z</cp:lastPrinted>
  <dcterms:created xsi:type="dcterms:W3CDTF">2022-01-27T18:18:15Z</dcterms:created>
  <dcterms:modified xsi:type="dcterms:W3CDTF">2023-09-04T12:00:53Z</dcterms:modified>
  <cp:category/>
  <cp:version/>
  <cp:contentType/>
  <cp:contentStatus/>
</cp:coreProperties>
</file>